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D275CBE7-084C-4986-8A5E-F45801E5C818}" xr6:coauthVersionLast="47" xr6:coauthVersionMax="47" xr10:uidLastSave="{00000000-0000-0000-0000-000000000000}"/>
  <bookViews>
    <workbookView xWindow="-120" yWindow="-120" windowWidth="20730" windowHeight="11040" tabRatio="669" activeTab="2" xr2:uid="{00000000-000D-0000-FFFF-FFFF00000000}"/>
  </bookViews>
  <sheets>
    <sheet name="リスト" sheetId="2" r:id="rId1"/>
    <sheet name="利用方法" sheetId="3" r:id="rId2"/>
    <sheet name="算定表" sheetId="1" r:id="rId3"/>
  </sheets>
  <definedNames>
    <definedName name="_xlnm._FilterDatabase" localSheetId="2" hidden="1">算定表!$A$9:$AA$40</definedName>
    <definedName name="_xlnm.Print_Area" localSheetId="2">算定表!$I$1:$S$42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R11" i="1" l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10" i="1"/>
  <c r="A4" i="1" l="1"/>
  <c r="A5" i="1"/>
  <c r="A3" i="1"/>
  <c r="A2" i="1"/>
  <c r="J10" i="1" s="1"/>
  <c r="A10" i="1" l="1"/>
  <c r="K10" i="1"/>
  <c r="J11" i="1"/>
  <c r="A11" i="1" s="1"/>
  <c r="W10" i="1" l="1"/>
  <c r="B10" i="1"/>
  <c r="K11" i="1"/>
  <c r="J12" i="1"/>
  <c r="A12" i="1" s="1"/>
  <c r="X10" i="1" l="1"/>
  <c r="Y10" i="1" s="1"/>
  <c r="Z10" i="1" s="1"/>
  <c r="AA10" i="1" s="1"/>
  <c r="O10" i="1" s="1"/>
  <c r="W11" i="1"/>
  <c r="B11" i="1"/>
  <c r="J13" i="1"/>
  <c r="A13" i="1" s="1"/>
  <c r="K12" i="1"/>
  <c r="M10" i="1" l="1"/>
  <c r="N10" i="1"/>
  <c r="U10" i="1" s="1"/>
  <c r="L10" i="1"/>
  <c r="X11" i="1"/>
  <c r="Y11" i="1" s="1"/>
  <c r="Z11" i="1" s="1"/>
  <c r="AA11" i="1" s="1"/>
  <c r="O11" i="1" s="1"/>
  <c r="W12" i="1"/>
  <c r="B12" i="1"/>
  <c r="J14" i="1"/>
  <c r="A14" i="1" s="1"/>
  <c r="K13" i="1"/>
  <c r="T10" i="1" l="1"/>
  <c r="P10" i="1" s="1"/>
  <c r="Q10" i="1" s="1"/>
  <c r="N11" i="1"/>
  <c r="U11" i="1" s="1"/>
  <c r="X12" i="1"/>
  <c r="Y12" i="1" s="1"/>
  <c r="Z12" i="1" s="1"/>
  <c r="AA12" i="1" s="1"/>
  <c r="O12" i="1" s="1"/>
  <c r="M11" i="1"/>
  <c r="L11" i="1"/>
  <c r="B13" i="1"/>
  <c r="W13" i="1"/>
  <c r="J15" i="1"/>
  <c r="A15" i="1" s="1"/>
  <c r="K14" i="1"/>
  <c r="T11" i="1" l="1"/>
  <c r="P11" i="1" s="1"/>
  <c r="Q11" i="1" s="1"/>
  <c r="M12" i="1"/>
  <c r="N12" i="1"/>
  <c r="U12" i="1" s="1"/>
  <c r="L12" i="1"/>
  <c r="X13" i="1"/>
  <c r="Y13" i="1" s="1"/>
  <c r="Z13" i="1" s="1"/>
  <c r="AA13" i="1" s="1"/>
  <c r="O13" i="1" s="1"/>
  <c r="B14" i="1"/>
  <c r="W14" i="1"/>
  <c r="J16" i="1"/>
  <c r="A16" i="1" s="1"/>
  <c r="K15" i="1"/>
  <c r="T12" i="1" l="1"/>
  <c r="P12" i="1" s="1"/>
  <c r="Q12" i="1" s="1"/>
  <c r="L13" i="1"/>
  <c r="M13" i="1"/>
  <c r="N13" i="1"/>
  <c r="U13" i="1" s="1"/>
  <c r="X14" i="1"/>
  <c r="Y14" i="1" s="1"/>
  <c r="Z14" i="1" s="1"/>
  <c r="AA14" i="1" s="1"/>
  <c r="O14" i="1" s="1"/>
  <c r="W15" i="1"/>
  <c r="B15" i="1"/>
  <c r="J17" i="1"/>
  <c r="A17" i="1" s="1"/>
  <c r="K16" i="1"/>
  <c r="T13" i="1" l="1"/>
  <c r="L14" i="1"/>
  <c r="X15" i="1"/>
  <c r="Y15" i="1" s="1"/>
  <c r="Z15" i="1" s="1"/>
  <c r="AA15" i="1" s="1"/>
  <c r="O15" i="1" s="1"/>
  <c r="M14" i="1"/>
  <c r="N14" i="1"/>
  <c r="U14" i="1" s="1"/>
  <c r="W16" i="1"/>
  <c r="B16" i="1"/>
  <c r="J18" i="1"/>
  <c r="A18" i="1" s="1"/>
  <c r="K17" i="1"/>
  <c r="P13" i="1" l="1"/>
  <c r="Q13" i="1" s="1"/>
  <c r="T14" i="1"/>
  <c r="N15" i="1"/>
  <c r="U15" i="1" s="1"/>
  <c r="L15" i="1"/>
  <c r="M15" i="1"/>
  <c r="X16" i="1"/>
  <c r="Y16" i="1" s="1"/>
  <c r="Z16" i="1" s="1"/>
  <c r="AA16" i="1" s="1"/>
  <c r="O16" i="1" s="1"/>
  <c r="W17" i="1"/>
  <c r="B17" i="1"/>
  <c r="J19" i="1"/>
  <c r="A19" i="1" s="1"/>
  <c r="K18" i="1"/>
  <c r="P14" i="1" l="1"/>
  <c r="Q14" i="1" s="1"/>
  <c r="T15" i="1"/>
  <c r="P15" i="1" s="1"/>
  <c r="Q15" i="1" s="1"/>
  <c r="N16" i="1"/>
  <c r="U16" i="1" s="1"/>
  <c r="M16" i="1"/>
  <c r="X17" i="1"/>
  <c r="Y17" i="1" s="1"/>
  <c r="Z17" i="1" s="1"/>
  <c r="AA17" i="1" s="1"/>
  <c r="O17" i="1" s="1"/>
  <c r="L16" i="1"/>
  <c r="W18" i="1"/>
  <c r="B18" i="1"/>
  <c r="J20" i="1"/>
  <c r="A20" i="1" s="1"/>
  <c r="K19" i="1"/>
  <c r="T16" i="1" l="1"/>
  <c r="P16" i="1" s="1"/>
  <c r="Q16" i="1" s="1"/>
  <c r="X18" i="1"/>
  <c r="Y18" i="1" s="1"/>
  <c r="Z18" i="1" s="1"/>
  <c r="AA18" i="1" s="1"/>
  <c r="O18" i="1" s="1"/>
  <c r="N17" i="1"/>
  <c r="U17" i="1" s="1"/>
  <c r="L17" i="1"/>
  <c r="M17" i="1"/>
  <c r="W19" i="1"/>
  <c r="B19" i="1"/>
  <c r="J21" i="1"/>
  <c r="A21" i="1" s="1"/>
  <c r="K20" i="1"/>
  <c r="T17" i="1" l="1"/>
  <c r="P17" i="1" s="1"/>
  <c r="Q17" i="1" s="1"/>
  <c r="X19" i="1"/>
  <c r="Y19" i="1" s="1"/>
  <c r="Z19" i="1" s="1"/>
  <c r="AA19" i="1" s="1"/>
  <c r="O19" i="1" s="1"/>
  <c r="N18" i="1"/>
  <c r="U18" i="1" s="1"/>
  <c r="M18" i="1"/>
  <c r="L18" i="1"/>
  <c r="W20" i="1"/>
  <c r="B20" i="1"/>
  <c r="J22" i="1"/>
  <c r="A22" i="1" s="1"/>
  <c r="K21" i="1"/>
  <c r="T18" i="1" l="1"/>
  <c r="P18" i="1" s="1"/>
  <c r="Q18" i="1" s="1"/>
  <c r="M19" i="1"/>
  <c r="X20" i="1"/>
  <c r="Y20" i="1" s="1"/>
  <c r="Z20" i="1" s="1"/>
  <c r="L19" i="1"/>
  <c r="N19" i="1"/>
  <c r="U19" i="1" s="1"/>
  <c r="B21" i="1"/>
  <c r="W21" i="1"/>
  <c r="J23" i="1"/>
  <c r="A23" i="1" s="1"/>
  <c r="K22" i="1"/>
  <c r="AA20" i="1" l="1"/>
  <c r="O20" i="1" s="1"/>
  <c r="T19" i="1"/>
  <c r="P19" i="1" s="1"/>
  <c r="Q19" i="1" s="1"/>
  <c r="L20" i="1"/>
  <c r="M20" i="1"/>
  <c r="N20" i="1"/>
  <c r="U20" i="1" s="1"/>
  <c r="X21" i="1"/>
  <c r="Y21" i="1" s="1"/>
  <c r="Z21" i="1" s="1"/>
  <c r="AA21" i="1" s="1"/>
  <c r="O21" i="1" s="1"/>
  <c r="B22" i="1"/>
  <c r="W22" i="1"/>
  <c r="J24" i="1"/>
  <c r="A24" i="1" s="1"/>
  <c r="K23" i="1"/>
  <c r="T20" i="1" l="1"/>
  <c r="M21" i="1"/>
  <c r="L21" i="1"/>
  <c r="N21" i="1"/>
  <c r="U21" i="1" s="1"/>
  <c r="X22" i="1"/>
  <c r="Y22" i="1" s="1"/>
  <c r="Z22" i="1" s="1"/>
  <c r="AA22" i="1" s="1"/>
  <c r="O22" i="1" s="1"/>
  <c r="W23" i="1"/>
  <c r="B23" i="1"/>
  <c r="J25" i="1"/>
  <c r="A25" i="1" s="1"/>
  <c r="K24" i="1"/>
  <c r="P20" i="1" l="1"/>
  <c r="Q20" i="1" s="1"/>
  <c r="T21" i="1"/>
  <c r="N22" i="1"/>
  <c r="U22" i="1" s="1"/>
  <c r="L22" i="1"/>
  <c r="M22" i="1"/>
  <c r="X23" i="1"/>
  <c r="Y23" i="1" s="1"/>
  <c r="Z23" i="1" s="1"/>
  <c r="AA23" i="1" s="1"/>
  <c r="O23" i="1" s="1"/>
  <c r="W24" i="1"/>
  <c r="B24" i="1"/>
  <c r="J26" i="1"/>
  <c r="A26" i="1" s="1"/>
  <c r="K25" i="1"/>
  <c r="P21" i="1" l="1"/>
  <c r="Q21" i="1" s="1"/>
  <c r="T22" i="1"/>
  <c r="P22" i="1" s="1"/>
  <c r="Q22" i="1" s="1"/>
  <c r="X24" i="1"/>
  <c r="Y24" i="1" s="1"/>
  <c r="Z24" i="1" s="1"/>
  <c r="AA24" i="1" s="1"/>
  <c r="O24" i="1" s="1"/>
  <c r="L23" i="1"/>
  <c r="M23" i="1"/>
  <c r="N23" i="1"/>
  <c r="U23" i="1" s="1"/>
  <c r="B25" i="1"/>
  <c r="W25" i="1"/>
  <c r="J27" i="1"/>
  <c r="A27" i="1" s="1"/>
  <c r="K26" i="1"/>
  <c r="T23" i="1" l="1"/>
  <c r="P23" i="1" s="1"/>
  <c r="Q23" i="1" s="1"/>
  <c r="L24" i="1"/>
  <c r="M24" i="1"/>
  <c r="N24" i="1"/>
  <c r="U24" i="1" s="1"/>
  <c r="X25" i="1"/>
  <c r="Y25" i="1" s="1"/>
  <c r="Z25" i="1" s="1"/>
  <c r="AA25" i="1" s="1"/>
  <c r="O25" i="1" s="1"/>
  <c r="W26" i="1"/>
  <c r="B26" i="1"/>
  <c r="J28" i="1"/>
  <c r="A28" i="1" s="1"/>
  <c r="K27" i="1"/>
  <c r="T24" i="1" l="1"/>
  <c r="P24" i="1" s="1"/>
  <c r="Q24" i="1" s="1"/>
  <c r="M25" i="1"/>
  <c r="L25" i="1"/>
  <c r="X26" i="1"/>
  <c r="Y26" i="1" s="1"/>
  <c r="Z26" i="1" s="1"/>
  <c r="AA26" i="1" s="1"/>
  <c r="O26" i="1" s="1"/>
  <c r="N25" i="1"/>
  <c r="U25" i="1" s="1"/>
  <c r="W27" i="1"/>
  <c r="B27" i="1"/>
  <c r="J29" i="1"/>
  <c r="A29" i="1" s="1"/>
  <c r="K28" i="1"/>
  <c r="T25" i="1" l="1"/>
  <c r="P25" i="1" s="1"/>
  <c r="Q25" i="1" s="1"/>
  <c r="L26" i="1"/>
  <c r="X27" i="1"/>
  <c r="Y27" i="1" s="1"/>
  <c r="Z27" i="1" s="1"/>
  <c r="AA27" i="1" s="1"/>
  <c r="O27" i="1" s="1"/>
  <c r="N26" i="1"/>
  <c r="U26" i="1" s="1"/>
  <c r="M26" i="1"/>
  <c r="W28" i="1"/>
  <c r="B28" i="1"/>
  <c r="J30" i="1"/>
  <c r="A30" i="1" s="1"/>
  <c r="K29" i="1"/>
  <c r="T26" i="1" l="1"/>
  <c r="P26" i="1" s="1"/>
  <c r="Q26" i="1" s="1"/>
  <c r="N27" i="1"/>
  <c r="U27" i="1" s="1"/>
  <c r="M27" i="1"/>
  <c r="L27" i="1"/>
  <c r="X28" i="1"/>
  <c r="Y28" i="1" s="1"/>
  <c r="Z28" i="1" s="1"/>
  <c r="AA28" i="1" s="1"/>
  <c r="O28" i="1" s="1"/>
  <c r="W29" i="1"/>
  <c r="B29" i="1"/>
  <c r="J31" i="1"/>
  <c r="A31" i="1" s="1"/>
  <c r="K30" i="1"/>
  <c r="T27" i="1" l="1"/>
  <c r="L28" i="1"/>
  <c r="N28" i="1"/>
  <c r="U28" i="1" s="1"/>
  <c r="M28" i="1"/>
  <c r="X29" i="1"/>
  <c r="Y29" i="1" s="1"/>
  <c r="Z29" i="1" s="1"/>
  <c r="AA29" i="1" s="1"/>
  <c r="O29" i="1" s="1"/>
  <c r="B30" i="1"/>
  <c r="W30" i="1"/>
  <c r="J32" i="1"/>
  <c r="A32" i="1" s="1"/>
  <c r="K31" i="1"/>
  <c r="P27" i="1" l="1"/>
  <c r="Q27" i="1" s="1"/>
  <c r="T28" i="1"/>
  <c r="X30" i="1"/>
  <c r="Y30" i="1" s="1"/>
  <c r="Z30" i="1" s="1"/>
  <c r="AA30" i="1" s="1"/>
  <c r="O30" i="1" s="1"/>
  <c r="N29" i="1"/>
  <c r="U29" i="1" s="1"/>
  <c r="M29" i="1"/>
  <c r="L29" i="1"/>
  <c r="W31" i="1"/>
  <c r="B31" i="1"/>
  <c r="J33" i="1"/>
  <c r="A33" i="1" s="1"/>
  <c r="K32" i="1"/>
  <c r="P28" i="1" l="1"/>
  <c r="Q28" i="1" s="1"/>
  <c r="T29" i="1"/>
  <c r="P29" i="1" s="1"/>
  <c r="Q29" i="1" s="1"/>
  <c r="L30" i="1"/>
  <c r="M30" i="1"/>
  <c r="X31" i="1"/>
  <c r="Y31" i="1" s="1"/>
  <c r="Z31" i="1" s="1"/>
  <c r="AA31" i="1" s="1"/>
  <c r="O31" i="1" s="1"/>
  <c r="N30" i="1"/>
  <c r="U30" i="1" s="1"/>
  <c r="W32" i="1"/>
  <c r="B32" i="1"/>
  <c r="J34" i="1"/>
  <c r="A34" i="1" s="1"/>
  <c r="K33" i="1"/>
  <c r="T30" i="1" l="1"/>
  <c r="P30" i="1" s="1"/>
  <c r="Q30" i="1" s="1"/>
  <c r="X32" i="1"/>
  <c r="Y32" i="1" s="1"/>
  <c r="Z32" i="1" s="1"/>
  <c r="AA32" i="1" s="1"/>
  <c r="O32" i="1" s="1"/>
  <c r="M31" i="1"/>
  <c r="L31" i="1"/>
  <c r="N31" i="1"/>
  <c r="U31" i="1" s="1"/>
  <c r="W33" i="1"/>
  <c r="B33" i="1"/>
  <c r="J35" i="1"/>
  <c r="A35" i="1" s="1"/>
  <c r="K34" i="1"/>
  <c r="T31" i="1" l="1"/>
  <c r="P31" i="1" s="1"/>
  <c r="Q31" i="1" s="1"/>
  <c r="L32" i="1"/>
  <c r="M32" i="1"/>
  <c r="N32" i="1"/>
  <c r="U32" i="1" s="1"/>
  <c r="X33" i="1"/>
  <c r="Y33" i="1" s="1"/>
  <c r="Z33" i="1" s="1"/>
  <c r="AA33" i="1" s="1"/>
  <c r="O33" i="1" s="1"/>
  <c r="W34" i="1"/>
  <c r="B34" i="1"/>
  <c r="J36" i="1"/>
  <c r="A36" i="1" s="1"/>
  <c r="K35" i="1"/>
  <c r="T32" i="1" l="1"/>
  <c r="P32" i="1" s="1"/>
  <c r="Q32" i="1" s="1"/>
  <c r="L33" i="1"/>
  <c r="M33" i="1"/>
  <c r="N33" i="1"/>
  <c r="U33" i="1" s="1"/>
  <c r="X34" i="1"/>
  <c r="Y34" i="1" s="1"/>
  <c r="Z34" i="1" s="1"/>
  <c r="AA34" i="1" s="1"/>
  <c r="O34" i="1" s="1"/>
  <c r="B35" i="1"/>
  <c r="W35" i="1"/>
  <c r="J37" i="1"/>
  <c r="J38" i="1" s="1"/>
  <c r="J39" i="1" s="1"/>
  <c r="J40" i="1" s="1"/>
  <c r="K36" i="1"/>
  <c r="T33" i="1" l="1"/>
  <c r="P33" i="1" s="1"/>
  <c r="Q33" i="1" s="1"/>
  <c r="L34" i="1"/>
  <c r="N34" i="1"/>
  <c r="U34" i="1" s="1"/>
  <c r="M34" i="1"/>
  <c r="X35" i="1"/>
  <c r="Y35" i="1" s="1"/>
  <c r="Z35" i="1" s="1"/>
  <c r="AA35" i="1" s="1"/>
  <c r="O35" i="1" s="1"/>
  <c r="A37" i="1"/>
  <c r="W36" i="1"/>
  <c r="B36" i="1"/>
  <c r="K37" i="1"/>
  <c r="T34" i="1" l="1"/>
  <c r="L35" i="1"/>
  <c r="M35" i="1"/>
  <c r="N35" i="1"/>
  <c r="U35" i="1" s="1"/>
  <c r="X36" i="1"/>
  <c r="Y36" i="1" s="1"/>
  <c r="Z36" i="1" s="1"/>
  <c r="AA36" i="1" s="1"/>
  <c r="O36" i="1" s="1"/>
  <c r="A38" i="1"/>
  <c r="K38" i="1"/>
  <c r="W38" i="1" s="1"/>
  <c r="X38" i="1" s="1"/>
  <c r="Y38" i="1" s="1"/>
  <c r="Z38" i="1" s="1"/>
  <c r="AA38" i="1" s="1"/>
  <c r="W37" i="1"/>
  <c r="B37" i="1"/>
  <c r="P34" i="1" l="1"/>
  <c r="Q34" i="1" s="1"/>
  <c r="T35" i="1"/>
  <c r="P35" i="1" s="1"/>
  <c r="Q35" i="1" s="1"/>
  <c r="L36" i="1"/>
  <c r="X37" i="1"/>
  <c r="Y37" i="1" s="1"/>
  <c r="Z37" i="1" s="1"/>
  <c r="AA37" i="1" s="1"/>
  <c r="O37" i="1" s="1"/>
  <c r="N36" i="1"/>
  <c r="U36" i="1" s="1"/>
  <c r="M36" i="1"/>
  <c r="K39" i="1"/>
  <c r="W39" i="1" s="1"/>
  <c r="X39" i="1" s="1"/>
  <c r="Y39" i="1" s="1"/>
  <c r="Z39" i="1" s="1"/>
  <c r="AA39" i="1" s="1"/>
  <c r="A39" i="1"/>
  <c r="B38" i="1"/>
  <c r="O38" i="1"/>
  <c r="T36" i="1" l="1"/>
  <c r="P36" i="1" s="1"/>
  <c r="Q36" i="1" s="1"/>
  <c r="L37" i="1"/>
  <c r="N37" i="1"/>
  <c r="U37" i="1" s="1"/>
  <c r="M37" i="1"/>
  <c r="B39" i="1"/>
  <c r="O39" i="1"/>
  <c r="K40" i="1"/>
  <c r="W40" i="1" s="1"/>
  <c r="X40" i="1" s="1"/>
  <c r="Y40" i="1" s="1"/>
  <c r="Z40" i="1" s="1"/>
  <c r="AA40" i="1" s="1"/>
  <c r="A40" i="1"/>
  <c r="L38" i="1"/>
  <c r="M38" i="1"/>
  <c r="N38" i="1"/>
  <c r="U38" i="1" s="1"/>
  <c r="T37" i="1" l="1"/>
  <c r="P37" i="1" s="1"/>
  <c r="Q37" i="1" s="1"/>
  <c r="T38" i="1"/>
  <c r="P38" i="1" s="1"/>
  <c r="Q38" i="1" s="1"/>
  <c r="N39" i="1"/>
  <c r="U39" i="1" s="1"/>
  <c r="M39" i="1"/>
  <c r="B40" i="1"/>
  <c r="L39" i="1"/>
  <c r="T39" i="1" l="1"/>
  <c r="P39" i="1" s="1"/>
  <c r="Q39" i="1" s="1"/>
  <c r="L40" i="1"/>
  <c r="M40" i="1" l="1"/>
  <c r="T40" i="1" s="1"/>
  <c r="P40" i="1" s="1"/>
  <c r="O40" i="1" l="1"/>
  <c r="N40" i="1"/>
  <c r="U40" i="1" s="1"/>
  <c r="Q40" i="1" s="1"/>
  <c r="Q8" i="1" s="1"/>
</calcChain>
</file>

<file path=xl/sharedStrings.xml><?xml version="1.0" encoding="utf-8"?>
<sst xmlns="http://schemas.openxmlformats.org/spreadsheetml/2006/main" count="58" uniqueCount="42">
  <si>
    <t>令和</t>
    <rPh sb="0" eb="2">
      <t>レイワ</t>
    </rPh>
    <phoneticPr fontId="2"/>
  </si>
  <si>
    <t>年</t>
    <rPh sb="0" eb="1">
      <t>ネン</t>
    </rPh>
    <phoneticPr fontId="2"/>
  </si>
  <si>
    <t>利用団体名</t>
    <rPh sb="0" eb="2">
      <t>リヨウ</t>
    </rPh>
    <rPh sb="2" eb="4">
      <t>ダンタイ</t>
    </rPh>
    <rPh sb="4" eb="5">
      <t>メイ</t>
    </rPh>
    <phoneticPr fontId="2"/>
  </si>
  <si>
    <t>利用責任者</t>
    <rPh sb="0" eb="2">
      <t>リヨウ</t>
    </rPh>
    <rPh sb="2" eb="5">
      <t>セキニンシャ</t>
    </rPh>
    <phoneticPr fontId="2"/>
  </si>
  <si>
    <t>利用予定日</t>
    <rPh sb="0" eb="2">
      <t>リヨウ</t>
    </rPh>
    <rPh sb="2" eb="4">
      <t>ヨテイ</t>
    </rPh>
    <rPh sb="4" eb="5">
      <t>ビ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</si>
  <si>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</si>
  <si>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</si>
  <si>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曜日</t>
    <rPh sb="0" eb="2">
      <t>ヨウビ</t>
    </rPh>
    <phoneticPr fontId="2"/>
  </si>
  <si>
    <t>利用面</t>
    <rPh sb="0" eb="2">
      <t>リヨウ</t>
    </rPh>
    <rPh sb="2" eb="3">
      <t>メン</t>
    </rPh>
    <phoneticPr fontId="2"/>
  </si>
  <si>
    <t>人数</t>
    <rPh sb="0" eb="2">
      <t>ニンズウ</t>
    </rPh>
    <phoneticPr fontId="2"/>
  </si>
  <si>
    <t>月</t>
  </si>
  <si>
    <t>火</t>
  </si>
  <si>
    <t>水</t>
  </si>
  <si>
    <t>木</t>
  </si>
  <si>
    <t>金</t>
  </si>
  <si>
    <t>土</t>
  </si>
  <si>
    <t>時間</t>
    <rPh sb="0" eb="2">
      <t>ジカン</t>
    </rPh>
    <phoneticPr fontId="2"/>
  </si>
  <si>
    <t>両面</t>
    <rPh sb="0" eb="2">
      <t>リョウメン</t>
    </rPh>
    <phoneticPr fontId="2"/>
  </si>
  <si>
    <t>コード</t>
    <phoneticPr fontId="2"/>
  </si>
  <si>
    <t>利用時間</t>
    <rPh sb="0" eb="2">
      <t>リヨウ</t>
    </rPh>
    <rPh sb="2" eb="4">
      <t>ジカン</t>
    </rPh>
    <phoneticPr fontId="2"/>
  </si>
  <si>
    <t>算定時間</t>
    <rPh sb="0" eb="2">
      <t>サンテイ</t>
    </rPh>
    <rPh sb="2" eb="4">
      <t>ジカン</t>
    </rPh>
    <phoneticPr fontId="2"/>
  </si>
  <si>
    <t>面</t>
    <rPh sb="0" eb="1">
      <t>メン</t>
    </rPh>
    <phoneticPr fontId="2"/>
  </si>
  <si>
    <t>合計金額</t>
    <rPh sb="0" eb="2">
      <t>ゴウケイ</t>
    </rPh>
    <rPh sb="2" eb="4">
      <t>キンガク</t>
    </rPh>
    <phoneticPr fontId="2"/>
  </si>
  <si>
    <t>取消</t>
    <rPh sb="0" eb="2">
      <t>トリケシ</t>
    </rPh>
    <phoneticPr fontId="2"/>
  </si>
  <si>
    <t>月分　</t>
    <rPh sb="0" eb="1">
      <t>ガツ</t>
    </rPh>
    <rPh sb="1" eb="2">
      <t>ブン</t>
    </rPh>
    <phoneticPr fontId="2"/>
  </si>
  <si>
    <t>備考</t>
    <rPh sb="0" eb="2">
      <t>ビコウ</t>
    </rPh>
    <phoneticPr fontId="2"/>
  </si>
  <si>
    <r>
      <t>↓利用時間帯（手入力）</t>
    </r>
    <r>
      <rPr>
        <sz val="11"/>
        <color rgb="FFFF0000"/>
        <rFont val="游ゴシック"/>
        <family val="3"/>
        <charset val="128"/>
        <scheme val="minor"/>
      </rPr>
      <t>修正/追加はこちらに入力</t>
    </r>
    <rPh sb="1" eb="3">
      <t>リヨウ</t>
    </rPh>
    <rPh sb="3" eb="6">
      <t>ジカンタイ</t>
    </rPh>
    <rPh sb="7" eb="8">
      <t>テ</t>
    </rPh>
    <rPh sb="8" eb="10">
      <t>ニュウリョク</t>
    </rPh>
    <rPh sb="11" eb="13">
      <t>シュウセイ</t>
    </rPh>
    <rPh sb="14" eb="16">
      <t>ツイカ</t>
    </rPh>
    <rPh sb="21" eb="23">
      <t>ニュウリョク</t>
    </rPh>
    <phoneticPr fontId="2"/>
  </si>
  <si>
    <r>
      <t>まとめて入力機能</t>
    </r>
    <r>
      <rPr>
        <sz val="11"/>
        <color rgb="FFFF0000"/>
        <rFont val="游ゴシック"/>
        <family val="3"/>
        <charset val="128"/>
        <scheme val="minor"/>
      </rPr>
      <t>（定期利用はこちらに入力）</t>
    </r>
    <rPh sb="4" eb="6">
      <t>ニュウリョク</t>
    </rPh>
    <rPh sb="6" eb="8">
      <t>キノウ</t>
    </rPh>
    <rPh sb="9" eb="11">
      <t>テイキ</t>
    </rPh>
    <rPh sb="11" eb="13">
      <t>リヨウ</t>
    </rPh>
    <rPh sb="18" eb="20">
      <t>ニュウリョク</t>
    </rPh>
    <phoneticPr fontId="2"/>
  </si>
  <si>
    <t>※ 利用時間の端数1時間未満の場合は、1時間に繰り上げ</t>
    <rPh sb="2" eb="4">
      <t>リヨウ</t>
    </rPh>
    <rPh sb="4" eb="6">
      <t>ジカン</t>
    </rPh>
    <rPh sb="7" eb="9">
      <t>ハスウ</t>
    </rPh>
    <rPh sb="10" eb="12">
      <t>ジカン</t>
    </rPh>
    <rPh sb="12" eb="14">
      <t>ミマン</t>
    </rPh>
    <rPh sb="15" eb="17">
      <t>バアイ</t>
    </rPh>
    <rPh sb="20" eb="22">
      <t>ジカン</t>
    </rPh>
    <rPh sb="23" eb="24">
      <t>ク</t>
    </rPh>
    <rPh sb="25" eb="26">
      <t>ア</t>
    </rPh>
    <phoneticPr fontId="2"/>
  </si>
  <si>
    <t>利用料</t>
    <rPh sb="0" eb="3">
      <t>リヨウリョウ</t>
    </rPh>
    <phoneticPr fontId="2"/>
  </si>
  <si>
    <t>片面単価</t>
    <rPh sb="0" eb="2">
      <t>カタメン</t>
    </rPh>
    <rPh sb="2" eb="4">
      <t>タンカ</t>
    </rPh>
    <phoneticPr fontId="2"/>
  </si>
  <si>
    <t>人数</t>
    <rPh sb="0" eb="2">
      <t>ニンズウ</t>
    </rPh>
    <phoneticPr fontId="2"/>
  </si>
  <si>
    <t>日</t>
    <rPh sb="0" eb="1">
      <t>ニチ</t>
    </rPh>
    <phoneticPr fontId="2"/>
  </si>
  <si>
    <t>片面</t>
    <rPh sb="0" eb="2">
      <t>カタメン</t>
    </rPh>
    <phoneticPr fontId="2"/>
  </si>
  <si>
    <t>①定期利用の情報を入力。
　（一度入力すれば、毎月同じ情報でデータが反映します。）</t>
    <rPh sb="1" eb="3">
      <t>テイキ</t>
    </rPh>
    <rPh sb="3" eb="5">
      <t>リヨウ</t>
    </rPh>
    <rPh sb="6" eb="8">
      <t>ジョウホウ</t>
    </rPh>
    <rPh sb="9" eb="11">
      <t>ニュウリョク</t>
    </rPh>
    <rPh sb="15" eb="17">
      <t>イチド</t>
    </rPh>
    <rPh sb="17" eb="19">
      <t>ニュウリョク</t>
    </rPh>
    <rPh sb="23" eb="25">
      <t>マイツキ</t>
    </rPh>
    <rPh sb="25" eb="26">
      <t>オナ</t>
    </rPh>
    <rPh sb="27" eb="29">
      <t>ジョウホウ</t>
    </rPh>
    <rPh sb="34" eb="36">
      <t>ハンエイ</t>
    </rPh>
    <phoneticPr fontId="2"/>
  </si>
  <si>
    <t>②月を変更
（自動的に①の情報がカレンダーに反映し、合計金額が算定されます。）</t>
    <rPh sb="1" eb="2">
      <t>ツキ</t>
    </rPh>
    <rPh sb="3" eb="5">
      <t>ヘンコウ</t>
    </rPh>
    <rPh sb="7" eb="10">
      <t>ジドウテキ</t>
    </rPh>
    <rPh sb="13" eb="15">
      <t>ジョウホウ</t>
    </rPh>
    <rPh sb="22" eb="24">
      <t>ハンエイ</t>
    </rPh>
    <rPh sb="26" eb="28">
      <t>ゴウケイ</t>
    </rPh>
    <rPh sb="28" eb="30">
      <t>キンガク</t>
    </rPh>
    <rPh sb="31" eb="33">
      <t>サンテイ</t>
    </rPh>
    <phoneticPr fontId="2"/>
  </si>
  <si>
    <t>③取消
（活動しない日は「取消」を選択します。）</t>
    <rPh sb="1" eb="3">
      <t>トリケシ</t>
    </rPh>
    <rPh sb="5" eb="7">
      <t>カツドウ</t>
    </rPh>
    <rPh sb="10" eb="11">
      <t>ヒ</t>
    </rPh>
    <rPh sb="13" eb="15">
      <t>トリケシ</t>
    </rPh>
    <rPh sb="17" eb="19">
      <t>センタク</t>
    </rPh>
    <phoneticPr fontId="2"/>
  </si>
  <si>
    <t>④修正、追加
（利用時間等の修正があれば、その部分を左側の表に修正します。）</t>
    <rPh sb="1" eb="3">
      <t>シュウセイ</t>
    </rPh>
    <rPh sb="4" eb="6">
      <t>ツイカ</t>
    </rPh>
    <rPh sb="8" eb="10">
      <t>リヨウ</t>
    </rPh>
    <rPh sb="10" eb="12">
      <t>ジカン</t>
    </rPh>
    <rPh sb="12" eb="13">
      <t>トウ</t>
    </rPh>
    <rPh sb="14" eb="16">
      <t>シュウセイ</t>
    </rPh>
    <rPh sb="23" eb="25">
      <t>ブブン</t>
    </rPh>
    <rPh sb="26" eb="28">
      <t>ヒダリガワ</t>
    </rPh>
    <rPh sb="29" eb="30">
      <t>ヒョウ</t>
    </rPh>
    <rPh sb="31" eb="33">
      <t>シュウセイ</t>
    </rPh>
    <phoneticPr fontId="2"/>
  </si>
  <si>
    <t>大歳小体育館利用計画書兼料金算定表ファイルを作成しました。
A.Bどちらの方法でも良いです。</t>
    <rPh sb="0" eb="2">
      <t>オオトシ</t>
    </rPh>
    <rPh sb="2" eb="3">
      <t>ショウ</t>
    </rPh>
    <rPh sb="3" eb="6">
      <t>タイイクカン</t>
    </rPh>
    <rPh sb="6" eb="8">
      <t>リヨウ</t>
    </rPh>
    <rPh sb="8" eb="10">
      <t>ケイカク</t>
    </rPh>
    <rPh sb="10" eb="11">
      <t>ショ</t>
    </rPh>
    <rPh sb="11" eb="12">
      <t>ケン</t>
    </rPh>
    <rPh sb="12" eb="14">
      <t>リョウキン</t>
    </rPh>
    <rPh sb="14" eb="16">
      <t>サンテイ</t>
    </rPh>
    <rPh sb="16" eb="17">
      <t>ヒョウ</t>
    </rPh>
    <rPh sb="22" eb="24">
      <t>サクセイ</t>
    </rPh>
    <rPh sb="37" eb="39">
      <t>ホウホウ</t>
    </rPh>
    <rPh sb="41" eb="42">
      <t>ヨ</t>
    </rPh>
    <phoneticPr fontId="2"/>
  </si>
  <si>
    <t>大歳小学校体育館 利用計画書 兼 料金算定表</t>
    <rPh sb="15" eb="16">
      <t>ケン</t>
    </rPh>
    <phoneticPr fontId="2"/>
  </si>
  <si>
    <t>　</t>
  </si>
  <si>
    <t>※ 利用料＝片面単価×利用面×利用時間　合計金額の端数10円未満は切り下げ</t>
    <rPh sb="2" eb="5">
      <t>リヨウリョウ</t>
    </rPh>
    <rPh sb="6" eb="8">
      <t>カタメン</t>
    </rPh>
    <rPh sb="8" eb="10">
      <t>タンカ</t>
    </rPh>
    <rPh sb="11" eb="13">
      <t>リヨウ</t>
    </rPh>
    <rPh sb="13" eb="14">
      <t>メン</t>
    </rPh>
    <rPh sb="15" eb="17">
      <t>リヨウ</t>
    </rPh>
    <rPh sb="17" eb="19">
      <t>ジカン</t>
    </rPh>
    <rPh sb="20" eb="24">
      <t>ゴウケイキンガク</t>
    </rPh>
    <rPh sb="25" eb="27">
      <t>ハスウ</t>
    </rPh>
    <rPh sb="29" eb="30">
      <t>エン</t>
    </rPh>
    <rPh sb="30" eb="32">
      <t>ミマン</t>
    </rPh>
    <rPh sb="33" eb="34">
      <t>キ</t>
    </rPh>
    <rPh sb="35" eb="36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</si>
</sst>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/m/d;@"/>
    <numFmt numFmtId="177" formatCode="d"/>
    <numFmt numFmtId="178" formatCode="aaa"/>
    <numFmt numFmtId="179" formatCode="h:mm;@"/>
    <numFmt numFmtId="180" formatCode="#"/>
    <numFmt numFmtId="181" formatCode="#&quot;h&quot;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0" tint="-4.9989318521683403E-2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20" fontId="5" fillId="0" borderId="0" xfId="0" applyNumberFormat="1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20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20" fontId="5" fillId="0" borderId="0" xfId="0" applyNumberFormat="1" applyFont="1" applyAlignment="1">
      <alignment horizontal="center" vertical="center" shrinkToFit="1"/>
    </xf>
    <xf numFmtId="179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180" fontId="5" fillId="0" borderId="1" xfId="0" applyNumberFormat="1" applyFont="1" applyBorder="1" applyAlignment="1">
      <alignment horizontal="right" vertical="center" indent="1"/>
    </xf>
    <xf numFmtId="176" fontId="8" fillId="0" borderId="0" xfId="0" applyNumberFormat="1" applyFont="1" applyAlignment="1">
      <alignment vertical="center" shrinkToFit="1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9" fillId="0" borderId="6" xfId="1" applyFont="1" applyBorder="1" applyAlignment="1">
      <alignment horizontal="right" vertical="center" indent="1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/>
    </xf>
    <xf numFmtId="179" fontId="5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 shrinkToFit="1"/>
    </xf>
    <xf numFmtId="181" fontId="5" fillId="0" borderId="1" xfId="0" applyNumberFormat="1" applyFont="1" applyBorder="1" applyAlignment="1">
      <alignment horizontal="center" vertical="center"/>
    </xf>
    <xf numFmtId="0" fontId="0" fillId="4" borderId="0" xfId="0" applyFill="1" applyAlignment="1">
      <alignment vertical="top"/>
    </xf>
    <xf numFmtId="0" fontId="15" fillId="5" borderId="0" xfId="0" applyFont="1" applyFill="1" applyAlignment="1">
      <alignment horizontal="left" vertical="top" wrapText="1"/>
    </xf>
    <xf numFmtId="0" fontId="15" fillId="5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4">
    <dxf>
      <fill>
        <patternFill>
          <fgColor theme="0"/>
          <bgColor theme="0"/>
        </patternFill>
      </fill>
      <border>
        <left/>
        <right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5" formatCode="h:mm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7</xdr:row>
      <xdr:rowOff>57151</xdr:rowOff>
    </xdr:from>
    <xdr:to>
      <xdr:col>5</xdr:col>
      <xdr:colOff>104775</xdr:colOff>
      <xdr:row>11</xdr:row>
      <xdr:rowOff>199111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600076"/>
          <a:ext cx="3209925" cy="109446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23</xdr:row>
      <xdr:rowOff>152400</xdr:rowOff>
    </xdr:from>
    <xdr:to>
      <xdr:col>8</xdr:col>
      <xdr:colOff>281682</xdr:colOff>
      <xdr:row>27</xdr:row>
      <xdr:rowOff>114300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8505"/>
        <a:stretch/>
      </xdr:blipFill>
      <xdr:spPr>
        <a:xfrm>
          <a:off x="76200" y="5762625"/>
          <a:ext cx="5691882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29</xdr:row>
      <xdr:rowOff>152400</xdr:rowOff>
    </xdr:from>
    <xdr:to>
      <xdr:col>8</xdr:col>
      <xdr:colOff>342900</xdr:colOff>
      <xdr:row>33</xdr:row>
      <xdr:rowOff>171595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6734175"/>
          <a:ext cx="5819775" cy="97169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14</xdr:row>
      <xdr:rowOff>104775</xdr:rowOff>
    </xdr:from>
    <xdr:to>
      <xdr:col>5</xdr:col>
      <xdr:colOff>133350</xdr:colOff>
      <xdr:row>20</xdr:row>
      <xdr:rowOff>192595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1" y="4381500"/>
          <a:ext cx="3314699" cy="151657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66675</xdr:rowOff>
    </xdr:from>
    <xdr:to>
      <xdr:col>3</xdr:col>
      <xdr:colOff>419100</xdr:colOff>
      <xdr:row>5</xdr:row>
      <xdr:rowOff>19050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5250" y="676275"/>
          <a:ext cx="2381250" cy="9048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/>
            <a:t>A.</a:t>
          </a:r>
          <a:r>
            <a:rPr kumimoji="1" lang="ja-JP" altLang="en-US" sz="1600" b="1"/>
            <a:t>自宅等の</a:t>
          </a:r>
          <a:r>
            <a:rPr kumimoji="1" lang="en-US" altLang="ja-JP" sz="1600" b="1"/>
            <a:t>PC</a:t>
          </a:r>
          <a:r>
            <a:rPr kumimoji="1" lang="ja-JP" altLang="en-US" sz="1600" b="1"/>
            <a:t>で入力</a:t>
          </a:r>
          <a:endParaRPr kumimoji="1" lang="en-US" altLang="ja-JP" sz="1600" b="1"/>
        </a:p>
        <a:p>
          <a:pPr algn="l"/>
          <a:r>
            <a:rPr kumimoji="1" lang="ja-JP" altLang="en-US" sz="1600" b="1"/>
            <a:t>一覧表を印刷し持参</a:t>
          </a:r>
        </a:p>
      </xdr:txBody>
    </xdr:sp>
    <xdr:clientData/>
  </xdr:twoCellAnchor>
  <xdr:twoCellAnchor>
    <xdr:from>
      <xdr:col>4</xdr:col>
      <xdr:colOff>295275</xdr:colOff>
      <xdr:row>1</xdr:row>
      <xdr:rowOff>66676</xdr:rowOff>
    </xdr:from>
    <xdr:to>
      <xdr:col>7</xdr:col>
      <xdr:colOff>628650</xdr:colOff>
      <xdr:row>5</xdr:row>
      <xdr:rowOff>38100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038475" y="676276"/>
          <a:ext cx="2390775" cy="92392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/>
            <a:t>B.</a:t>
          </a:r>
          <a:r>
            <a:rPr kumimoji="1" lang="ja-JP" altLang="en-US" sz="1600" b="1"/>
            <a:t>交流ｾﾝﾀｰ窓口で</a:t>
          </a:r>
          <a:endParaRPr kumimoji="1" lang="en-US" altLang="ja-JP" sz="1600" b="1"/>
        </a:p>
        <a:p>
          <a:pPr algn="l"/>
          <a:r>
            <a:rPr kumimoji="1" lang="ja-JP" altLang="en-US" sz="1600" b="1"/>
            <a:t>ﾀﾌﾞﾚｯﾄ入力→印刷</a:t>
          </a:r>
        </a:p>
      </xdr:txBody>
    </xdr:sp>
    <xdr:clientData/>
  </xdr:twoCellAnchor>
  <xdr:twoCellAnchor>
    <xdr:from>
      <xdr:col>5</xdr:col>
      <xdr:colOff>28575</xdr:colOff>
      <xdr:row>18</xdr:row>
      <xdr:rowOff>38100</xdr:rowOff>
    </xdr:from>
    <xdr:to>
      <xdr:col>5</xdr:col>
      <xdr:colOff>666750</xdr:colOff>
      <xdr:row>19</xdr:row>
      <xdr:rowOff>38100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>
          <a:off x="3457575" y="5267325"/>
          <a:ext cx="638175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676275</xdr:colOff>
      <xdr:row>18</xdr:row>
      <xdr:rowOff>171449</xdr:rowOff>
    </xdr:from>
    <xdr:to>
      <xdr:col>4</xdr:col>
      <xdr:colOff>628650</xdr:colOff>
      <xdr:row>20</xdr:row>
      <xdr:rowOff>19050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733675" y="5400674"/>
          <a:ext cx="638175" cy="323851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676275</xdr:colOff>
      <xdr:row>15</xdr:row>
      <xdr:rowOff>190500</xdr:rowOff>
    </xdr:from>
    <xdr:to>
      <xdr:col>7</xdr:col>
      <xdr:colOff>609600</xdr:colOff>
      <xdr:row>18</xdr:row>
      <xdr:rowOff>161925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105275" y="4705350"/>
          <a:ext cx="130492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合計金額が自動算定されます。</a:t>
          </a:r>
        </a:p>
      </xdr:txBody>
    </xdr:sp>
    <xdr:clientData/>
  </xdr:twoCellAnchor>
  <xdr:twoCellAnchor>
    <xdr:from>
      <xdr:col>4</xdr:col>
      <xdr:colOff>466725</xdr:colOff>
      <xdr:row>25</xdr:row>
      <xdr:rowOff>180974</xdr:rowOff>
    </xdr:from>
    <xdr:to>
      <xdr:col>8</xdr:col>
      <xdr:colOff>238125</xdr:colOff>
      <xdr:row>26</xdr:row>
      <xdr:rowOff>133350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209925" y="7353299"/>
          <a:ext cx="2514600" cy="190501"/>
        </a:xfrm>
        <a:prstGeom prst="round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30</xdr:row>
      <xdr:rowOff>9525</xdr:rowOff>
    </xdr:from>
    <xdr:to>
      <xdr:col>6</xdr:col>
      <xdr:colOff>47625</xdr:colOff>
      <xdr:row>31</xdr:row>
      <xdr:rowOff>180975</xdr:rowOff>
    </xdr:to>
    <xdr:sp macro="" textlink="">
      <xdr:nvSpPr>
        <xdr:cNvPr id="17" name="下カーブ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371600" y="8629650"/>
          <a:ext cx="2790825" cy="409575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514349</xdr:colOff>
      <xdr:row>33</xdr:row>
      <xdr:rowOff>9525</xdr:rowOff>
    </xdr:from>
    <xdr:to>
      <xdr:col>7</xdr:col>
      <xdr:colOff>276224</xdr:colOff>
      <xdr:row>34</xdr:row>
      <xdr:rowOff>133350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885949" y="9344025"/>
          <a:ext cx="3190875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左側で入力した箇所のみが変更されます。</a:t>
          </a:r>
        </a:p>
      </xdr:txBody>
    </xdr:sp>
    <xdr:clientData/>
  </xdr:twoCellAnchor>
  <xdr:twoCellAnchor>
    <xdr:from>
      <xdr:col>5</xdr:col>
      <xdr:colOff>381000</xdr:colOff>
      <xdr:row>8</xdr:row>
      <xdr:rowOff>114300</xdr:rowOff>
    </xdr:from>
    <xdr:to>
      <xdr:col>8</xdr:col>
      <xdr:colOff>47625</xdr:colOff>
      <xdr:row>9</xdr:row>
      <xdr:rowOff>219075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810000" y="2695575"/>
          <a:ext cx="172402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人数はアバウトでも可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B9" totalsRowShown="0" headerRowDxfId="13" dataDxfId="12">
  <autoFilter ref="A1:B9" xr:uid="{00000000-0009-0000-0100-000001000000}"/>
  <tableColumns count="2">
    <tableColumn id="1" xr3:uid="{00000000-0010-0000-0000-000001000000}" name="曜日" dataDxfId="11"/>
    <tableColumn id="2" xr3:uid="{00000000-0010-0000-0000-000002000000}" name="コード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1:D31" totalsRowShown="0" headerRowDxfId="9" dataDxfId="8">
  <autoFilter ref="D1:D31" xr:uid="{00000000-0009-0000-0100-000002000000}"/>
  <tableColumns count="1">
    <tableColumn id="1" xr3:uid="{00000000-0010-0000-0100-000001000000}" name="時間" dataDxfId="7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G1:G4" totalsRowShown="0" headerRowDxfId="6" dataDxfId="5">
  <autoFilter ref="G1:G4" xr:uid="{00000000-0009-0000-0100-000003000000}"/>
  <tableColumns count="1">
    <tableColumn id="1" xr3:uid="{00000000-0010-0000-0200-000001000000}" name="利用面" dataDxfId="4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I1:I23" totalsRowShown="0" headerRowDxfId="3" dataDxfId="2">
  <autoFilter ref="I1:I23" xr:uid="{00000000-0009-0000-0100-000004000000}"/>
  <tableColumns count="1">
    <tableColumn id="1" xr3:uid="{00000000-0010-0000-0300-000001000000}" name="人数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1"/>
  <sheetViews>
    <sheetView workbookViewId="0">
      <selection activeCell="K9" sqref="K9"/>
    </sheetView>
  </sheetViews>
  <sheetFormatPr defaultRowHeight="18.75" x14ac:dyDescent="0.4"/>
  <cols>
    <col min="1" max="2" width="7.375" style="1" customWidth="1"/>
    <col min="3" max="3" width="5.125" style="1" customWidth="1"/>
    <col min="4" max="4" width="9" style="1"/>
    <col min="5" max="6" width="5.375" style="1" customWidth="1"/>
    <col min="7" max="7" width="9" style="1"/>
    <col min="8" max="8" width="5.5" style="1" customWidth="1"/>
    <col min="9" max="16384" width="9" style="1"/>
  </cols>
  <sheetData>
    <row r="1" spans="1:9" x14ac:dyDescent="0.4">
      <c r="A1" s="1" t="s">
        <v>7</v>
      </c>
      <c r="B1" s="1" t="s">
        <v>18</v>
      </c>
      <c r="D1" s="1" t="s">
        <v>16</v>
      </c>
      <c r="G1" s="1" t="s">
        <v>8</v>
      </c>
      <c r="I1" s="1" t="s">
        <v>31</v>
      </c>
    </row>
    <row r="2" spans="1:9" x14ac:dyDescent="0.4">
      <c r="D2" s="2"/>
      <c r="E2" s="2"/>
    </row>
    <row r="3" spans="1:9" x14ac:dyDescent="0.4">
      <c r="A3" s="1" t="s">
        <v>32</v>
      </c>
      <c r="B3" s="1">
        <v>1</v>
      </c>
      <c r="D3" s="2">
        <v>0.33333333333333331</v>
      </c>
      <c r="E3" s="2"/>
      <c r="G3" s="1" t="s">
        <v>33</v>
      </c>
      <c r="I3" s="1">
        <v>2</v>
      </c>
    </row>
    <row r="4" spans="1:9" x14ac:dyDescent="0.4">
      <c r="A4" s="1" t="s">
        <v>10</v>
      </c>
      <c r="B4" s="1">
        <v>2</v>
      </c>
      <c r="D4" s="2">
        <v>0.35416666666666669</v>
      </c>
      <c r="E4" s="2"/>
      <c r="G4" s="1" t="s">
        <v>17</v>
      </c>
      <c r="I4" s="1">
        <v>3</v>
      </c>
    </row>
    <row r="5" spans="1:9" x14ac:dyDescent="0.4">
      <c r="A5" s="1" t="s">
        <v>11</v>
      </c>
      <c r="B5" s="1">
        <v>3</v>
      </c>
      <c r="D5" s="2">
        <v>0.375</v>
      </c>
      <c r="E5" s="2"/>
      <c r="I5" s="1">
        <v>4</v>
      </c>
    </row>
    <row r="6" spans="1:9" x14ac:dyDescent="0.4">
      <c r="A6" s="1" t="s">
        <v>12</v>
      </c>
      <c r="B6" s="1">
        <v>4</v>
      </c>
      <c r="D6" s="2">
        <v>0.39583333333333298</v>
      </c>
      <c r="E6" s="2"/>
      <c r="I6" s="1">
        <v>5</v>
      </c>
    </row>
    <row r="7" spans="1:9" x14ac:dyDescent="0.4">
      <c r="A7" s="1" t="s">
        <v>13</v>
      </c>
      <c r="B7" s="1">
        <v>5</v>
      </c>
      <c r="D7" s="2">
        <v>0.41666666666666702</v>
      </c>
      <c r="E7" s="2"/>
      <c r="I7" s="1">
        <v>6</v>
      </c>
    </row>
    <row r="8" spans="1:9" x14ac:dyDescent="0.4">
      <c r="A8" s="1" t="s">
        <v>14</v>
      </c>
      <c r="B8" s="1">
        <v>6</v>
      </c>
      <c r="D8" s="2">
        <v>0.4375</v>
      </c>
      <c r="E8" s="2"/>
      <c r="I8" s="1">
        <v>7</v>
      </c>
    </row>
    <row r="9" spans="1:9" x14ac:dyDescent="0.4">
      <c r="A9" s="1" t="s">
        <v>15</v>
      </c>
      <c r="B9" s="1">
        <v>7</v>
      </c>
      <c r="D9" s="2">
        <v>0.45833333333333298</v>
      </c>
      <c r="E9" s="2"/>
      <c r="I9" s="1">
        <v>8</v>
      </c>
    </row>
    <row r="10" spans="1:9" x14ac:dyDescent="0.4">
      <c r="D10" s="2">
        <v>0.47916666666666702</v>
      </c>
      <c r="E10" s="2"/>
      <c r="I10" s="1">
        <v>9</v>
      </c>
    </row>
    <row r="11" spans="1:9" x14ac:dyDescent="0.4">
      <c r="D11" s="2">
        <v>0.5</v>
      </c>
      <c r="E11" s="2"/>
      <c r="I11" s="1">
        <v>10</v>
      </c>
    </row>
    <row r="12" spans="1:9" x14ac:dyDescent="0.4">
      <c r="D12" s="2">
        <v>0.52083333333333304</v>
      </c>
      <c r="E12" s="2"/>
      <c r="I12" s="1">
        <v>11</v>
      </c>
    </row>
    <row r="13" spans="1:9" x14ac:dyDescent="0.4">
      <c r="D13" s="2">
        <v>0.54166666666666696</v>
      </c>
      <c r="E13" s="2"/>
      <c r="I13" s="1">
        <v>12</v>
      </c>
    </row>
    <row r="14" spans="1:9" x14ac:dyDescent="0.4">
      <c r="D14" s="2">
        <v>0.5625</v>
      </c>
      <c r="E14" s="2"/>
      <c r="I14" s="1">
        <v>13</v>
      </c>
    </row>
    <row r="15" spans="1:9" x14ac:dyDescent="0.4">
      <c r="D15" s="2">
        <v>0.58333333333333304</v>
      </c>
      <c r="E15" s="2"/>
      <c r="I15" s="1">
        <v>14</v>
      </c>
    </row>
    <row r="16" spans="1:9" x14ac:dyDescent="0.4">
      <c r="D16" s="2">
        <v>0.60416666666666696</v>
      </c>
      <c r="E16" s="2"/>
      <c r="I16" s="1">
        <v>15</v>
      </c>
    </row>
    <row r="17" spans="4:9" x14ac:dyDescent="0.4">
      <c r="D17" s="2">
        <v>0.625</v>
      </c>
      <c r="E17" s="2"/>
      <c r="I17" s="1">
        <v>20</v>
      </c>
    </row>
    <row r="18" spans="4:9" x14ac:dyDescent="0.4">
      <c r="D18" s="2">
        <v>0.64583333333333404</v>
      </c>
      <c r="E18" s="2"/>
      <c r="I18" s="1">
        <v>25</v>
      </c>
    </row>
    <row r="19" spans="4:9" x14ac:dyDescent="0.4">
      <c r="D19" s="2">
        <v>0.66666666666666696</v>
      </c>
      <c r="E19" s="2"/>
      <c r="I19" s="1">
        <v>30</v>
      </c>
    </row>
    <row r="20" spans="4:9" x14ac:dyDescent="0.4">
      <c r="D20" s="2">
        <v>0.6875</v>
      </c>
      <c r="E20" s="2"/>
      <c r="I20" s="1">
        <v>35</v>
      </c>
    </row>
    <row r="21" spans="4:9" x14ac:dyDescent="0.4">
      <c r="D21" s="2">
        <v>0.70833333333333404</v>
      </c>
      <c r="E21" s="2"/>
      <c r="I21" s="1">
        <v>40</v>
      </c>
    </row>
    <row r="22" spans="4:9" x14ac:dyDescent="0.4">
      <c r="D22" s="2">
        <v>0.72916666666666696</v>
      </c>
      <c r="E22" s="2"/>
      <c r="I22" s="1">
        <v>45</v>
      </c>
    </row>
    <row r="23" spans="4:9" x14ac:dyDescent="0.4">
      <c r="D23" s="2">
        <v>0.75</v>
      </c>
      <c r="E23" s="2"/>
      <c r="I23" s="1">
        <v>50</v>
      </c>
    </row>
    <row r="24" spans="4:9" x14ac:dyDescent="0.4">
      <c r="D24" s="2">
        <v>0.77083333333333404</v>
      </c>
      <c r="E24" s="2"/>
    </row>
    <row r="25" spans="4:9" x14ac:dyDescent="0.4">
      <c r="D25" s="2">
        <v>0.79166666666666696</v>
      </c>
      <c r="E25" s="2"/>
    </row>
    <row r="26" spans="4:9" x14ac:dyDescent="0.4">
      <c r="D26" s="2">
        <v>0.812500000000001</v>
      </c>
      <c r="E26" s="2"/>
    </row>
    <row r="27" spans="4:9" x14ac:dyDescent="0.4">
      <c r="D27" s="2">
        <v>0.83333333333333404</v>
      </c>
      <c r="E27" s="2"/>
    </row>
    <row r="28" spans="4:9" x14ac:dyDescent="0.4">
      <c r="D28" s="2">
        <v>0.85416666666666696</v>
      </c>
      <c r="E28" s="2"/>
    </row>
    <row r="29" spans="4:9" x14ac:dyDescent="0.4">
      <c r="D29" s="2">
        <v>0.875000000000001</v>
      </c>
      <c r="E29" s="2"/>
    </row>
    <row r="30" spans="4:9" x14ac:dyDescent="0.4">
      <c r="D30" s="2">
        <v>0.89583333333333404</v>
      </c>
      <c r="E30" s="2"/>
    </row>
    <row r="31" spans="4:9" x14ac:dyDescent="0.4">
      <c r="D31" s="2">
        <v>0.91666666666666696</v>
      </c>
    </row>
  </sheetData>
  <phoneticPr fontId="2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opLeftCell="A16" workbookViewId="0">
      <selection activeCell="O26" sqref="O26"/>
    </sheetView>
  </sheetViews>
  <sheetFormatPr defaultRowHeight="18.75" x14ac:dyDescent="0.4"/>
  <cols>
    <col min="1" max="8" width="9" style="47"/>
    <col min="9" max="9" width="5" style="47" customWidth="1"/>
    <col min="10" max="10" width="4.875" style="47" customWidth="1"/>
    <col min="11" max="16384" width="9" style="47"/>
  </cols>
  <sheetData>
    <row r="1" spans="1:9" ht="48" customHeight="1" x14ac:dyDescent="0.4">
      <c r="A1" s="50" t="s">
        <v>38</v>
      </c>
      <c r="B1" s="51"/>
      <c r="C1" s="51"/>
      <c r="D1" s="51"/>
      <c r="E1" s="51"/>
      <c r="F1" s="51"/>
      <c r="G1" s="51"/>
      <c r="H1" s="51"/>
      <c r="I1" s="51"/>
    </row>
    <row r="7" spans="1:9" ht="42.75" customHeight="1" x14ac:dyDescent="0.4">
      <c r="A7" s="48" t="s">
        <v>34</v>
      </c>
      <c r="B7" s="49"/>
      <c r="C7" s="49"/>
      <c r="D7" s="49"/>
      <c r="E7" s="49"/>
      <c r="F7" s="49"/>
      <c r="G7" s="49"/>
      <c r="H7" s="49"/>
      <c r="I7" s="49"/>
    </row>
    <row r="14" spans="1:9" ht="39.75" customHeight="1" x14ac:dyDescent="0.4">
      <c r="A14" s="48" t="s">
        <v>35</v>
      </c>
      <c r="B14" s="49"/>
      <c r="C14" s="49"/>
      <c r="D14" s="49"/>
      <c r="E14" s="49"/>
      <c r="F14" s="49"/>
      <c r="G14" s="49"/>
      <c r="H14" s="49"/>
      <c r="I14" s="49"/>
    </row>
    <row r="23" spans="1:9" ht="40.5" customHeight="1" x14ac:dyDescent="0.4">
      <c r="A23" s="48" t="s">
        <v>36</v>
      </c>
      <c r="B23" s="49"/>
      <c r="C23" s="49"/>
      <c r="D23" s="49"/>
      <c r="E23" s="49"/>
      <c r="F23" s="49"/>
      <c r="G23" s="49"/>
      <c r="H23" s="49"/>
      <c r="I23" s="49"/>
    </row>
    <row r="29" spans="1:9" ht="39" customHeight="1" x14ac:dyDescent="0.4">
      <c r="A29" s="48" t="s">
        <v>37</v>
      </c>
      <c r="B29" s="49"/>
      <c r="C29" s="49"/>
      <c r="D29" s="49"/>
      <c r="E29" s="49"/>
      <c r="F29" s="49"/>
      <c r="G29" s="49"/>
      <c r="H29" s="49"/>
      <c r="I29" s="49"/>
    </row>
  </sheetData>
  <mergeCells count="5">
    <mergeCell ref="A7:I7"/>
    <mergeCell ref="A14:I14"/>
    <mergeCell ref="A23:I23"/>
    <mergeCell ref="A29:I29"/>
    <mergeCell ref="A1:I1"/>
  </mergeCells>
  <phoneticPr fontId="2"/>
  <pageMargins left="0.70866141732283472" right="0.70866141732283472" top="0.55118110236220474" bottom="0.35433070866141736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AA42"/>
  <sheetViews>
    <sheetView tabSelected="1" zoomScale="85" zoomScaleNormal="85" workbookViewId="0">
      <pane ySplit="9" topLeftCell="A10" activePane="bottomLeft" state="frozen"/>
      <selection pane="bottomLeft" activeCell="B6" sqref="B6"/>
    </sheetView>
  </sheetViews>
  <sheetFormatPr defaultColWidth="5.5" defaultRowHeight="19.5" x14ac:dyDescent="0.4"/>
  <cols>
    <col min="1" max="1" width="5.5" style="7"/>
    <col min="2" max="2" width="8" style="7" customWidth="1"/>
    <col min="3" max="4" width="11.25" style="8" customWidth="1"/>
    <col min="5" max="5" width="9.875" style="6" customWidth="1"/>
    <col min="6" max="6" width="9.5" style="6" customWidth="1"/>
    <col min="7" max="7" width="7.5" style="6" customWidth="1"/>
    <col min="8" max="8" width="8.375" style="6" customWidth="1"/>
    <col min="9" max="11" width="5.5" style="7"/>
    <col min="12" max="14" width="7.875" style="6" customWidth="1"/>
    <col min="15" max="15" width="7.375" style="6" customWidth="1"/>
    <col min="16" max="16" width="8.25" style="7" customWidth="1"/>
    <col min="17" max="17" width="10.375" style="26" customWidth="1"/>
    <col min="18" max="18" width="13.625" style="7" customWidth="1"/>
    <col min="19" max="19" width="2.5" style="7" customWidth="1"/>
    <col min="20" max="20" width="7.25" style="43" hidden="1" customWidth="1"/>
    <col min="21" max="21" width="3.75" style="7" hidden="1" customWidth="1"/>
    <col min="22" max="23" width="5.5" style="7" hidden="1" customWidth="1"/>
    <col min="24" max="25" width="5.5" style="10" hidden="1" customWidth="1"/>
    <col min="26" max="27" width="5.5" style="8" hidden="1" customWidth="1"/>
    <col min="28" max="16384" width="5.5" style="7"/>
  </cols>
  <sheetData>
    <row r="1" spans="1:27" ht="25.5" x14ac:dyDescent="0.4">
      <c r="A1" s="39" t="s">
        <v>27</v>
      </c>
      <c r="C1" s="38"/>
      <c r="D1" s="38"/>
      <c r="E1" s="38"/>
      <c r="F1" s="38"/>
      <c r="G1" s="5"/>
      <c r="K1" s="30" t="s">
        <v>39</v>
      </c>
    </row>
    <row r="2" spans="1:27" s="3" customFormat="1" ht="24" x14ac:dyDescent="0.4">
      <c r="A2" s="29">
        <f>DATE(L2+2018,N2,1)</f>
        <v>46054</v>
      </c>
      <c r="B2" s="11" t="s">
        <v>7</v>
      </c>
      <c r="C2" s="12" t="s">
        <v>5</v>
      </c>
      <c r="D2" s="12" t="s">
        <v>6</v>
      </c>
      <c r="E2" s="13" t="s">
        <v>8</v>
      </c>
      <c r="F2" s="13" t="s">
        <v>9</v>
      </c>
      <c r="G2" s="6"/>
      <c r="H2" s="40" t="s">
        <v>30</v>
      </c>
      <c r="K2" s="3" t="s">
        <v>0</v>
      </c>
      <c r="L2" s="37">
        <v>8</v>
      </c>
      <c r="M2" s="4" t="s">
        <v>1</v>
      </c>
      <c r="N2" s="36">
        <v>2</v>
      </c>
      <c r="O2" s="14" t="s">
        <v>24</v>
      </c>
      <c r="P2" s="5"/>
      <c r="Q2" s="27"/>
      <c r="T2" s="44"/>
    </row>
    <row r="3" spans="1:27" ht="16.5" customHeight="1" x14ac:dyDescent="0.4">
      <c r="A3" s="42">
        <f>IF(B3="","",VLOOKUP(B3,テーブル1[],2,0))</f>
        <v>4</v>
      </c>
      <c r="B3" s="15" t="s">
        <v>12</v>
      </c>
      <c r="C3" s="16">
        <v>0.83333333333333404</v>
      </c>
      <c r="D3" s="16">
        <v>0.91666666666666696</v>
      </c>
      <c r="E3" s="17" t="s">
        <v>33</v>
      </c>
      <c r="F3" s="17">
        <v>10</v>
      </c>
      <c r="H3" s="41">
        <v>105</v>
      </c>
      <c r="J3" s="54" t="s">
        <v>2</v>
      </c>
      <c r="K3" s="54"/>
      <c r="L3" s="55"/>
      <c r="M3" s="55"/>
      <c r="N3" s="55"/>
      <c r="O3" s="55"/>
      <c r="P3" s="55"/>
      <c r="Y3" s="7"/>
      <c r="Z3" s="7"/>
      <c r="AA3" s="7"/>
    </row>
    <row r="4" spans="1:27" ht="16.5" customHeight="1" x14ac:dyDescent="0.4">
      <c r="A4" s="42">
        <f>IF(B4="","",VLOOKUP(B4,テーブル1[],2,0))</f>
        <v>7</v>
      </c>
      <c r="B4" s="15" t="s">
        <v>15</v>
      </c>
      <c r="C4" s="16">
        <v>0.58333333333333304</v>
      </c>
      <c r="D4" s="16">
        <v>0.70833333333333404</v>
      </c>
      <c r="E4" s="17" t="s">
        <v>33</v>
      </c>
      <c r="F4" s="17">
        <v>10</v>
      </c>
      <c r="J4" s="54"/>
      <c r="K4" s="54"/>
      <c r="L4" s="55"/>
      <c r="M4" s="55"/>
      <c r="N4" s="55"/>
      <c r="O4" s="55"/>
      <c r="P4" s="55"/>
      <c r="Y4" s="7"/>
      <c r="Z4" s="7"/>
      <c r="AA4" s="7"/>
    </row>
    <row r="5" spans="1:27" ht="16.5" customHeight="1" x14ac:dyDescent="0.4">
      <c r="A5" s="42" t="str">
        <f>IF(B5="","",VLOOKUP(B5,テーブル1[],2,0))</f>
        <v/>
      </c>
      <c r="B5" s="15"/>
      <c r="C5" s="16"/>
      <c r="D5" s="16"/>
      <c r="E5" s="17"/>
      <c r="F5" s="17"/>
      <c r="J5" s="54" t="s">
        <v>3</v>
      </c>
      <c r="K5" s="54"/>
      <c r="L5" s="55"/>
      <c r="M5" s="55"/>
      <c r="N5" s="55"/>
      <c r="O5" s="55"/>
      <c r="P5" s="55"/>
      <c r="S5" s="18"/>
      <c r="X5" s="7"/>
      <c r="Y5" s="7"/>
      <c r="Z5" s="7"/>
      <c r="AA5" s="7"/>
    </row>
    <row r="6" spans="1:27" ht="16.5" customHeight="1" x14ac:dyDescent="0.4">
      <c r="A6" s="42" t="str">
        <f>IF(B6="","",VLOOKUP(B6,テーブル1[],2,0))</f>
        <v/>
      </c>
      <c r="B6" s="15"/>
      <c r="C6" s="16"/>
      <c r="D6" s="16"/>
      <c r="E6" s="17"/>
      <c r="F6" s="17"/>
      <c r="J6" s="54"/>
      <c r="K6" s="54"/>
      <c r="L6" s="55"/>
      <c r="M6" s="55"/>
      <c r="N6" s="55"/>
      <c r="O6" s="55"/>
      <c r="P6" s="55"/>
      <c r="S6" s="18"/>
      <c r="X6" s="7"/>
      <c r="Y6" s="7"/>
      <c r="Z6" s="7"/>
      <c r="AA6" s="7"/>
    </row>
    <row r="7" spans="1:27" ht="16.5" customHeight="1" thickBot="1" x14ac:dyDescent="0.45">
      <c r="A7" s="42" t="str">
        <f>IF(B7="","",VLOOKUP(B7,テーブル1[],2,0))</f>
        <v/>
      </c>
      <c r="B7" s="15"/>
      <c r="C7" s="16"/>
      <c r="D7" s="16"/>
      <c r="E7" s="17"/>
      <c r="F7" s="17"/>
      <c r="L7" s="24"/>
      <c r="M7" s="24"/>
      <c r="P7" s="18"/>
      <c r="S7" s="18"/>
      <c r="X7" s="7"/>
      <c r="Y7" s="7"/>
      <c r="Z7" s="7"/>
      <c r="AA7" s="7"/>
    </row>
    <row r="8" spans="1:27" ht="26.25" customHeight="1" thickBot="1" x14ac:dyDescent="0.45">
      <c r="A8" s="7" t="s">
        <v>26</v>
      </c>
      <c r="D8" s="7"/>
      <c r="E8" s="9"/>
      <c r="F8" s="9"/>
      <c r="G8" s="9"/>
      <c r="H8" s="9"/>
      <c r="L8" s="9"/>
      <c r="O8" s="52" t="s">
        <v>22</v>
      </c>
      <c r="P8" s="53"/>
      <c r="Q8" s="35">
        <f>FLOOR(SUM(Q10:Q40),10)</f>
        <v>2100</v>
      </c>
      <c r="X8" s="7"/>
      <c r="Y8" s="7"/>
      <c r="Z8" s="7"/>
      <c r="AA8" s="7"/>
    </row>
    <row r="9" spans="1:27" ht="18" customHeight="1" x14ac:dyDescent="0.4">
      <c r="A9" s="19" t="s">
        <v>4</v>
      </c>
      <c r="B9" s="19"/>
      <c r="C9" s="13" t="s">
        <v>5</v>
      </c>
      <c r="D9" s="13" t="s">
        <v>6</v>
      </c>
      <c r="E9" s="13" t="s">
        <v>8</v>
      </c>
      <c r="F9" s="13" t="s">
        <v>9</v>
      </c>
      <c r="G9" s="13" t="s">
        <v>25</v>
      </c>
      <c r="H9" s="13" t="s">
        <v>23</v>
      </c>
      <c r="J9" s="19" t="s">
        <v>4</v>
      </c>
      <c r="K9" s="19"/>
      <c r="L9" s="13" t="s">
        <v>5</v>
      </c>
      <c r="M9" s="13" t="s">
        <v>6</v>
      </c>
      <c r="N9" s="13" t="s">
        <v>8</v>
      </c>
      <c r="O9" s="32" t="s">
        <v>9</v>
      </c>
      <c r="P9" s="33" t="s">
        <v>19</v>
      </c>
      <c r="Q9" s="34" t="s">
        <v>29</v>
      </c>
      <c r="R9" s="11" t="s">
        <v>25</v>
      </c>
      <c r="T9" s="45" t="s">
        <v>20</v>
      </c>
      <c r="U9" s="7" t="s">
        <v>21</v>
      </c>
    </row>
    <row r="10" spans="1:27" ht="18" customHeight="1" x14ac:dyDescent="0.4">
      <c r="A10" s="20">
        <f>J10</f>
        <v>46054</v>
      </c>
      <c r="B10" s="21">
        <f>K10</f>
        <v>46054</v>
      </c>
      <c r="C10" s="22"/>
      <c r="D10" s="22"/>
      <c r="E10" s="17"/>
      <c r="F10" s="17"/>
      <c r="G10" s="17"/>
      <c r="H10" s="23"/>
      <c r="J10" s="20">
        <f>A2</f>
        <v>46054</v>
      </c>
      <c r="K10" s="21">
        <f>J10</f>
        <v>46054</v>
      </c>
      <c r="L10" s="25" t="str">
        <f t="shared" ref="L10:L40" si="0">IF(C10="",X10,C10)</f>
        <v/>
      </c>
      <c r="M10" s="25" t="str">
        <f t="shared" ref="M10:M40" si="1">IF(D10="",Y10,D10)</f>
        <v/>
      </c>
      <c r="N10" s="13" t="str">
        <f t="shared" ref="N10:N40" si="2">IF(E10="",Z10,E10)</f>
        <v/>
      </c>
      <c r="O10" s="13" t="str">
        <f t="shared" ref="O10:O40" si="3">IF(F10="",AA10,F10)</f>
        <v/>
      </c>
      <c r="P10" s="46" t="str">
        <f t="shared" ref="P10:P40" si="4">IF($L10="","",CEILING(HOUR(T10)+(MINUTE(T10)/60), 1))</f>
        <v/>
      </c>
      <c r="Q10" s="28">
        <f>IF(P10="",0,H$3*P10*U10)</f>
        <v>0</v>
      </c>
      <c r="R10" s="31" t="str">
        <f>IF(G10="","",G10)</f>
        <v/>
      </c>
      <c r="T10" s="43" t="str">
        <f>IF($L10="","",$M10-$L10)</f>
        <v/>
      </c>
      <c r="U10" s="7" t="str">
        <f t="shared" ref="U10:U40" si="5">IF(N10="","",IF(N10="両面",2,1))</f>
        <v/>
      </c>
      <c r="W10" s="7">
        <f t="shared" ref="W10:W37" si="6">IF(H10="取消","",WEEKDAY(K10))</f>
        <v>1</v>
      </c>
      <c r="X10" s="10" t="str">
        <f>IF(W10="","",IFERROR(VLOOKUP($W10,$A$3:$F$7,3,0),""))</f>
        <v/>
      </c>
      <c r="Y10" s="10" t="str">
        <f>IF(X10="","",IFERROR(VLOOKUP($W10,$A$3:$F$7,4,0),""))</f>
        <v/>
      </c>
      <c r="Z10" s="10" t="str">
        <f>IF(Y10="","",IFERROR(VLOOKUP($W10,$A$3:$F$7,5,0),""))</f>
        <v/>
      </c>
      <c r="AA10" s="8" t="str">
        <f>IF(Z10="","",IFERROR(VLOOKUP($W10,$A$3:$F$7,6,0),""))</f>
        <v/>
      </c>
    </row>
    <row r="11" spans="1:27" ht="18" customHeight="1" x14ac:dyDescent="0.4">
      <c r="A11" s="20">
        <f t="shared" ref="A11:A40" si="7">J11</f>
        <v>46055</v>
      </c>
      <c r="B11" s="21">
        <f t="shared" ref="B11:B40" si="8">K11</f>
        <v>46055</v>
      </c>
      <c r="C11" s="22"/>
      <c r="D11" s="22"/>
      <c r="E11" s="17"/>
      <c r="F11" s="17"/>
      <c r="G11" s="17"/>
      <c r="H11" s="23"/>
      <c r="J11" s="20">
        <f>J10+1</f>
        <v>46055</v>
      </c>
      <c r="K11" s="21">
        <f t="shared" ref="K11:K40" si="9">J11</f>
        <v>46055</v>
      </c>
      <c r="L11" s="25" t="str">
        <f t="shared" si="0"/>
        <v/>
      </c>
      <c r="M11" s="25" t="str">
        <f t="shared" si="1"/>
        <v/>
      </c>
      <c r="N11" s="13" t="str">
        <f t="shared" si="2"/>
        <v/>
      </c>
      <c r="O11" s="13" t="str">
        <f t="shared" si="3"/>
        <v/>
      </c>
      <c r="P11" s="46" t="str">
        <f t="shared" si="4"/>
        <v/>
      </c>
      <c r="Q11" s="28">
        <f t="shared" ref="Q11:Q40" si="10">IF(P11="",0,H$3*P11*U11)</f>
        <v>0</v>
      </c>
      <c r="R11" s="31" t="str">
        <f t="shared" ref="R11:R40" si="11">IF(G11="","",G11)</f>
        <v/>
      </c>
      <c r="T11" s="43" t="str">
        <f t="shared" ref="T11:T40" si="12">IF($L11="","",$M11-$L11)</f>
        <v/>
      </c>
      <c r="U11" s="7" t="str">
        <f t="shared" si="5"/>
        <v/>
      </c>
      <c r="W11" s="7">
        <f t="shared" si="6"/>
        <v>2</v>
      </c>
      <c r="X11" s="10" t="str">
        <f t="shared" ref="X11:X40" si="13">IF(W11="","",IFERROR(VLOOKUP($W11,$A$3:$F$7,3,0),""))</f>
        <v/>
      </c>
      <c r="Y11" s="10" t="str">
        <f t="shared" ref="Y11:Y40" si="14">IF(X11="","",IFERROR(VLOOKUP($W11,$A$3:$F$7,4,0),""))</f>
        <v/>
      </c>
      <c r="Z11" s="10" t="str">
        <f t="shared" ref="Z11:Z40" si="15">IF(Y11="","",IFERROR(VLOOKUP($W11,$A$3:$F$7,5,0),""))</f>
        <v/>
      </c>
      <c r="AA11" s="8" t="str">
        <f t="shared" ref="AA11:AA40" si="16">IF(Z11="","",IFERROR(VLOOKUP($W11,$A$3:$F$7,6,0),""))</f>
        <v/>
      </c>
    </row>
    <row r="12" spans="1:27" ht="18" customHeight="1" x14ac:dyDescent="0.4">
      <c r="A12" s="20">
        <f t="shared" si="7"/>
        <v>46056</v>
      </c>
      <c r="B12" s="21">
        <f t="shared" si="8"/>
        <v>46056</v>
      </c>
      <c r="C12" s="22"/>
      <c r="D12" s="22"/>
      <c r="E12" s="17"/>
      <c r="F12" s="17"/>
      <c r="G12" s="17"/>
      <c r="H12" s="23" t="s">
        <v>40</v>
      </c>
      <c r="J12" s="20">
        <f t="shared" ref="J12:J37" si="17">J11+1</f>
        <v>46056</v>
      </c>
      <c r="K12" s="21">
        <f t="shared" si="9"/>
        <v>46056</v>
      </c>
      <c r="L12" s="25" t="str">
        <f t="shared" si="0"/>
        <v/>
      </c>
      <c r="M12" s="25" t="str">
        <f t="shared" si="1"/>
        <v/>
      </c>
      <c r="N12" s="13" t="str">
        <f t="shared" si="2"/>
        <v/>
      </c>
      <c r="O12" s="13" t="str">
        <f t="shared" si="3"/>
        <v/>
      </c>
      <c r="P12" s="46" t="str">
        <f t="shared" si="4"/>
        <v/>
      </c>
      <c r="Q12" s="28">
        <f t="shared" si="10"/>
        <v>0</v>
      </c>
      <c r="R12" s="31" t="str">
        <f t="shared" si="11"/>
        <v/>
      </c>
      <c r="T12" s="43" t="str">
        <f t="shared" si="12"/>
        <v/>
      </c>
      <c r="U12" s="7" t="str">
        <f>IF(N12="","",IF(N12="両面",2,1))</f>
        <v/>
      </c>
      <c r="W12" s="7">
        <f t="shared" si="6"/>
        <v>3</v>
      </c>
      <c r="X12" s="10" t="str">
        <f t="shared" si="13"/>
        <v/>
      </c>
      <c r="Y12" s="10" t="str">
        <f t="shared" si="14"/>
        <v/>
      </c>
      <c r="Z12" s="10" t="str">
        <f t="shared" si="15"/>
        <v/>
      </c>
      <c r="AA12" s="8" t="str">
        <f t="shared" si="16"/>
        <v/>
      </c>
    </row>
    <row r="13" spans="1:27" ht="18" customHeight="1" x14ac:dyDescent="0.4">
      <c r="A13" s="20">
        <f t="shared" si="7"/>
        <v>46057</v>
      </c>
      <c r="B13" s="21">
        <f t="shared" si="8"/>
        <v>46057</v>
      </c>
      <c r="C13" s="22"/>
      <c r="D13" s="22"/>
      <c r="E13" s="17"/>
      <c r="F13" s="17"/>
      <c r="G13" s="17"/>
      <c r="H13" s="23"/>
      <c r="J13" s="20">
        <f t="shared" si="17"/>
        <v>46057</v>
      </c>
      <c r="K13" s="21">
        <f t="shared" si="9"/>
        <v>46057</v>
      </c>
      <c r="L13" s="25">
        <f t="shared" si="0"/>
        <v>0.83333333333333404</v>
      </c>
      <c r="M13" s="25">
        <f t="shared" si="1"/>
        <v>0.91666666666666696</v>
      </c>
      <c r="N13" s="13" t="str">
        <f t="shared" si="2"/>
        <v>片面</v>
      </c>
      <c r="O13" s="13">
        <f t="shared" si="3"/>
        <v>10</v>
      </c>
      <c r="P13" s="46">
        <f t="shared" si="4"/>
        <v>2</v>
      </c>
      <c r="Q13" s="28">
        <f t="shared" si="10"/>
        <v>210</v>
      </c>
      <c r="R13" s="31" t="str">
        <f t="shared" si="11"/>
        <v/>
      </c>
      <c r="T13" s="43">
        <f t="shared" si="12"/>
        <v>8.3333333333332926E-2</v>
      </c>
      <c r="U13" s="7">
        <f t="shared" si="5"/>
        <v>1</v>
      </c>
      <c r="W13" s="7">
        <f t="shared" si="6"/>
        <v>4</v>
      </c>
      <c r="X13" s="10">
        <f t="shared" si="13"/>
        <v>0.83333333333333404</v>
      </c>
      <c r="Y13" s="10">
        <f t="shared" si="14"/>
        <v>0.91666666666666696</v>
      </c>
      <c r="Z13" s="10" t="str">
        <f t="shared" si="15"/>
        <v>片面</v>
      </c>
      <c r="AA13" s="8">
        <f t="shared" si="16"/>
        <v>10</v>
      </c>
    </row>
    <row r="14" spans="1:27" ht="18" customHeight="1" x14ac:dyDescent="0.4">
      <c r="A14" s="20">
        <f t="shared" si="7"/>
        <v>46058</v>
      </c>
      <c r="B14" s="21">
        <f t="shared" si="8"/>
        <v>46058</v>
      </c>
      <c r="C14" s="22"/>
      <c r="D14" s="22"/>
      <c r="E14" s="17"/>
      <c r="F14" s="17"/>
      <c r="G14" s="17"/>
      <c r="H14" s="23"/>
      <c r="J14" s="20">
        <f t="shared" si="17"/>
        <v>46058</v>
      </c>
      <c r="K14" s="21">
        <f t="shared" si="9"/>
        <v>46058</v>
      </c>
      <c r="L14" s="25" t="str">
        <f t="shared" si="0"/>
        <v/>
      </c>
      <c r="M14" s="25" t="str">
        <f t="shared" si="1"/>
        <v/>
      </c>
      <c r="N14" s="13" t="str">
        <f t="shared" si="2"/>
        <v/>
      </c>
      <c r="O14" s="13" t="str">
        <f t="shared" si="3"/>
        <v/>
      </c>
      <c r="P14" s="46" t="str">
        <f t="shared" si="4"/>
        <v/>
      </c>
      <c r="Q14" s="28">
        <f t="shared" si="10"/>
        <v>0</v>
      </c>
      <c r="R14" s="31" t="str">
        <f t="shared" si="11"/>
        <v/>
      </c>
      <c r="T14" s="43" t="str">
        <f t="shared" si="12"/>
        <v/>
      </c>
      <c r="U14" s="7" t="str">
        <f t="shared" si="5"/>
        <v/>
      </c>
      <c r="W14" s="7">
        <f t="shared" si="6"/>
        <v>5</v>
      </c>
      <c r="X14" s="10" t="str">
        <f t="shared" si="13"/>
        <v/>
      </c>
      <c r="Y14" s="10" t="str">
        <f t="shared" si="14"/>
        <v/>
      </c>
      <c r="Z14" s="10" t="str">
        <f t="shared" si="15"/>
        <v/>
      </c>
      <c r="AA14" s="8" t="str">
        <f t="shared" si="16"/>
        <v/>
      </c>
    </row>
    <row r="15" spans="1:27" ht="18" customHeight="1" x14ac:dyDescent="0.4">
      <c r="A15" s="20">
        <f t="shared" si="7"/>
        <v>46059</v>
      </c>
      <c r="B15" s="21">
        <f t="shared" si="8"/>
        <v>46059</v>
      </c>
      <c r="C15" s="22"/>
      <c r="D15" s="22"/>
      <c r="E15" s="17"/>
      <c r="F15" s="17"/>
      <c r="G15" s="17"/>
      <c r="H15" s="23"/>
      <c r="J15" s="20">
        <f t="shared" si="17"/>
        <v>46059</v>
      </c>
      <c r="K15" s="21">
        <f t="shared" si="9"/>
        <v>46059</v>
      </c>
      <c r="L15" s="25" t="str">
        <f t="shared" si="0"/>
        <v/>
      </c>
      <c r="M15" s="25" t="str">
        <f t="shared" si="1"/>
        <v/>
      </c>
      <c r="N15" s="13" t="str">
        <f t="shared" si="2"/>
        <v/>
      </c>
      <c r="O15" s="13" t="str">
        <f t="shared" si="3"/>
        <v/>
      </c>
      <c r="P15" s="46" t="str">
        <f t="shared" si="4"/>
        <v/>
      </c>
      <c r="Q15" s="28">
        <f t="shared" si="10"/>
        <v>0</v>
      </c>
      <c r="R15" s="31" t="str">
        <f t="shared" si="11"/>
        <v/>
      </c>
      <c r="T15" s="43" t="str">
        <f t="shared" si="12"/>
        <v/>
      </c>
      <c r="U15" s="7" t="str">
        <f t="shared" si="5"/>
        <v/>
      </c>
      <c r="W15" s="7">
        <f t="shared" si="6"/>
        <v>6</v>
      </c>
      <c r="X15" s="10" t="str">
        <f t="shared" si="13"/>
        <v/>
      </c>
      <c r="Y15" s="10" t="str">
        <f t="shared" si="14"/>
        <v/>
      </c>
      <c r="Z15" s="10" t="str">
        <f t="shared" si="15"/>
        <v/>
      </c>
      <c r="AA15" s="8" t="str">
        <f t="shared" si="16"/>
        <v/>
      </c>
    </row>
    <row r="16" spans="1:27" ht="18" customHeight="1" x14ac:dyDescent="0.4">
      <c r="A16" s="20">
        <f t="shared" si="7"/>
        <v>46060</v>
      </c>
      <c r="B16" s="21">
        <f t="shared" si="8"/>
        <v>46060</v>
      </c>
      <c r="C16" s="22"/>
      <c r="D16" s="22"/>
      <c r="E16" s="17"/>
      <c r="F16" s="17"/>
      <c r="G16" s="17"/>
      <c r="H16" s="23"/>
      <c r="J16" s="20">
        <f t="shared" si="17"/>
        <v>46060</v>
      </c>
      <c r="K16" s="21">
        <f t="shared" si="9"/>
        <v>46060</v>
      </c>
      <c r="L16" s="25">
        <f t="shared" si="0"/>
        <v>0.58333333333333304</v>
      </c>
      <c r="M16" s="25">
        <f t="shared" si="1"/>
        <v>0.70833333333333404</v>
      </c>
      <c r="N16" s="13" t="str">
        <f t="shared" si="2"/>
        <v>片面</v>
      </c>
      <c r="O16" s="13">
        <f t="shared" si="3"/>
        <v>10</v>
      </c>
      <c r="P16" s="46">
        <f t="shared" si="4"/>
        <v>3</v>
      </c>
      <c r="Q16" s="28">
        <f t="shared" si="10"/>
        <v>315</v>
      </c>
      <c r="R16" s="31" t="str">
        <f t="shared" si="11"/>
        <v/>
      </c>
      <c r="T16" s="43">
        <f t="shared" si="12"/>
        <v>0.125000000000001</v>
      </c>
      <c r="U16" s="7">
        <f t="shared" si="5"/>
        <v>1</v>
      </c>
      <c r="W16" s="7">
        <f t="shared" si="6"/>
        <v>7</v>
      </c>
      <c r="X16" s="10">
        <f t="shared" si="13"/>
        <v>0.58333333333333304</v>
      </c>
      <c r="Y16" s="10">
        <f t="shared" si="14"/>
        <v>0.70833333333333404</v>
      </c>
      <c r="Z16" s="10" t="str">
        <f t="shared" si="15"/>
        <v>片面</v>
      </c>
      <c r="AA16" s="8">
        <f t="shared" si="16"/>
        <v>10</v>
      </c>
    </row>
    <row r="17" spans="1:27" ht="18" customHeight="1" x14ac:dyDescent="0.4">
      <c r="A17" s="20">
        <f t="shared" si="7"/>
        <v>46061</v>
      </c>
      <c r="B17" s="21">
        <f t="shared" si="8"/>
        <v>46061</v>
      </c>
      <c r="C17" s="22"/>
      <c r="D17" s="22"/>
      <c r="E17" s="17"/>
      <c r="F17" s="17"/>
      <c r="G17" s="17"/>
      <c r="H17" s="23"/>
      <c r="J17" s="20">
        <f t="shared" si="17"/>
        <v>46061</v>
      </c>
      <c r="K17" s="21">
        <f t="shared" si="9"/>
        <v>46061</v>
      </c>
      <c r="L17" s="25" t="str">
        <f t="shared" si="0"/>
        <v/>
      </c>
      <c r="M17" s="25" t="str">
        <f t="shared" si="1"/>
        <v/>
      </c>
      <c r="N17" s="13" t="str">
        <f t="shared" si="2"/>
        <v/>
      </c>
      <c r="O17" s="13" t="str">
        <f t="shared" si="3"/>
        <v/>
      </c>
      <c r="P17" s="46" t="str">
        <f t="shared" si="4"/>
        <v/>
      </c>
      <c r="Q17" s="28">
        <f t="shared" si="10"/>
        <v>0</v>
      </c>
      <c r="R17" s="31" t="str">
        <f t="shared" si="11"/>
        <v/>
      </c>
      <c r="T17" s="43" t="str">
        <f t="shared" si="12"/>
        <v/>
      </c>
      <c r="U17" s="7" t="str">
        <f t="shared" si="5"/>
        <v/>
      </c>
      <c r="W17" s="7">
        <f t="shared" si="6"/>
        <v>1</v>
      </c>
      <c r="X17" s="10" t="str">
        <f t="shared" si="13"/>
        <v/>
      </c>
      <c r="Y17" s="10" t="str">
        <f t="shared" si="14"/>
        <v/>
      </c>
      <c r="Z17" s="10" t="str">
        <f t="shared" si="15"/>
        <v/>
      </c>
      <c r="AA17" s="8" t="str">
        <f t="shared" si="16"/>
        <v/>
      </c>
    </row>
    <row r="18" spans="1:27" ht="18" customHeight="1" x14ac:dyDescent="0.4">
      <c r="A18" s="20">
        <f t="shared" si="7"/>
        <v>46062</v>
      </c>
      <c r="B18" s="21">
        <f t="shared" si="8"/>
        <v>46062</v>
      </c>
      <c r="C18" s="22"/>
      <c r="D18" s="22"/>
      <c r="E18" s="17"/>
      <c r="F18" s="17"/>
      <c r="G18" s="17"/>
      <c r="H18" s="23"/>
      <c r="J18" s="20">
        <f t="shared" si="17"/>
        <v>46062</v>
      </c>
      <c r="K18" s="21">
        <f t="shared" si="9"/>
        <v>46062</v>
      </c>
      <c r="L18" s="25" t="str">
        <f t="shared" si="0"/>
        <v/>
      </c>
      <c r="M18" s="25" t="str">
        <f t="shared" si="1"/>
        <v/>
      </c>
      <c r="N18" s="13" t="str">
        <f t="shared" si="2"/>
        <v/>
      </c>
      <c r="O18" s="13" t="str">
        <f t="shared" si="3"/>
        <v/>
      </c>
      <c r="P18" s="46" t="str">
        <f t="shared" si="4"/>
        <v/>
      </c>
      <c r="Q18" s="28">
        <f t="shared" si="10"/>
        <v>0</v>
      </c>
      <c r="R18" s="31" t="str">
        <f t="shared" si="11"/>
        <v/>
      </c>
      <c r="T18" s="43" t="str">
        <f t="shared" si="12"/>
        <v/>
      </c>
      <c r="U18" s="7" t="str">
        <f t="shared" si="5"/>
        <v/>
      </c>
      <c r="W18" s="7">
        <f t="shared" si="6"/>
        <v>2</v>
      </c>
      <c r="X18" s="10" t="str">
        <f t="shared" si="13"/>
        <v/>
      </c>
      <c r="Y18" s="10" t="str">
        <f t="shared" si="14"/>
        <v/>
      </c>
      <c r="Z18" s="10" t="str">
        <f t="shared" si="15"/>
        <v/>
      </c>
      <c r="AA18" s="8" t="str">
        <f t="shared" si="16"/>
        <v/>
      </c>
    </row>
    <row r="19" spans="1:27" ht="18" customHeight="1" x14ac:dyDescent="0.4">
      <c r="A19" s="20">
        <f t="shared" si="7"/>
        <v>46063</v>
      </c>
      <c r="B19" s="21">
        <f t="shared" si="8"/>
        <v>46063</v>
      </c>
      <c r="C19" s="22"/>
      <c r="D19" s="22"/>
      <c r="E19" s="17"/>
      <c r="F19" s="17"/>
      <c r="G19" s="17"/>
      <c r="H19" s="23"/>
      <c r="J19" s="20">
        <f t="shared" si="17"/>
        <v>46063</v>
      </c>
      <c r="K19" s="21">
        <f t="shared" si="9"/>
        <v>46063</v>
      </c>
      <c r="L19" s="25" t="str">
        <f t="shared" si="0"/>
        <v/>
      </c>
      <c r="M19" s="25" t="str">
        <f t="shared" si="1"/>
        <v/>
      </c>
      <c r="N19" s="13" t="str">
        <f t="shared" si="2"/>
        <v/>
      </c>
      <c r="O19" s="13" t="str">
        <f t="shared" si="3"/>
        <v/>
      </c>
      <c r="P19" s="46" t="str">
        <f t="shared" si="4"/>
        <v/>
      </c>
      <c r="Q19" s="28">
        <f t="shared" si="10"/>
        <v>0</v>
      </c>
      <c r="R19" s="31" t="str">
        <f t="shared" si="11"/>
        <v/>
      </c>
      <c r="T19" s="43" t="str">
        <f t="shared" si="12"/>
        <v/>
      </c>
      <c r="U19" s="7" t="str">
        <f t="shared" si="5"/>
        <v/>
      </c>
      <c r="W19" s="7">
        <f t="shared" si="6"/>
        <v>3</v>
      </c>
      <c r="X19" s="10" t="str">
        <f t="shared" si="13"/>
        <v/>
      </c>
      <c r="Y19" s="10" t="str">
        <f t="shared" si="14"/>
        <v/>
      </c>
      <c r="Z19" s="10" t="str">
        <f t="shared" si="15"/>
        <v/>
      </c>
      <c r="AA19" s="8" t="str">
        <f t="shared" si="16"/>
        <v/>
      </c>
    </row>
    <row r="20" spans="1:27" ht="18" customHeight="1" x14ac:dyDescent="0.4">
      <c r="A20" s="20">
        <f t="shared" si="7"/>
        <v>46064</v>
      </c>
      <c r="B20" s="21">
        <f t="shared" si="8"/>
        <v>46064</v>
      </c>
      <c r="C20" s="22"/>
      <c r="D20" s="22"/>
      <c r="E20" s="17"/>
      <c r="F20" s="17"/>
      <c r="G20" s="17"/>
      <c r="H20" s="23"/>
      <c r="J20" s="20">
        <f t="shared" si="17"/>
        <v>46064</v>
      </c>
      <c r="K20" s="21">
        <f t="shared" si="9"/>
        <v>46064</v>
      </c>
      <c r="L20" s="25">
        <f t="shared" si="0"/>
        <v>0.83333333333333404</v>
      </c>
      <c r="M20" s="25">
        <f t="shared" si="1"/>
        <v>0.91666666666666696</v>
      </c>
      <c r="N20" s="13" t="str">
        <f t="shared" si="2"/>
        <v>片面</v>
      </c>
      <c r="O20" s="13">
        <f t="shared" si="3"/>
        <v>10</v>
      </c>
      <c r="P20" s="46">
        <f t="shared" si="4"/>
        <v>2</v>
      </c>
      <c r="Q20" s="28">
        <f t="shared" si="10"/>
        <v>210</v>
      </c>
      <c r="R20" s="31" t="str">
        <f t="shared" si="11"/>
        <v/>
      </c>
      <c r="T20" s="43">
        <f t="shared" si="12"/>
        <v>8.3333333333332926E-2</v>
      </c>
      <c r="U20" s="7">
        <f t="shared" si="5"/>
        <v>1</v>
      </c>
      <c r="W20" s="7">
        <f t="shared" si="6"/>
        <v>4</v>
      </c>
      <c r="X20" s="10">
        <f t="shared" si="13"/>
        <v>0.83333333333333404</v>
      </c>
      <c r="Y20" s="10">
        <f t="shared" si="14"/>
        <v>0.91666666666666696</v>
      </c>
      <c r="Z20" s="10" t="str">
        <f t="shared" si="15"/>
        <v>片面</v>
      </c>
      <c r="AA20" s="8">
        <f>IF(Z20="","",IFERROR(VLOOKUP($W20,$A$3:$F$7,6,0),""))</f>
        <v>10</v>
      </c>
    </row>
    <row r="21" spans="1:27" ht="18" customHeight="1" x14ac:dyDescent="0.4">
      <c r="A21" s="20">
        <f t="shared" si="7"/>
        <v>46065</v>
      </c>
      <c r="B21" s="21">
        <f t="shared" si="8"/>
        <v>46065</v>
      </c>
      <c r="C21" s="22"/>
      <c r="D21" s="22"/>
      <c r="E21" s="17"/>
      <c r="F21" s="17"/>
      <c r="G21" s="17"/>
      <c r="H21" s="23"/>
      <c r="J21" s="20">
        <f t="shared" si="17"/>
        <v>46065</v>
      </c>
      <c r="K21" s="21">
        <f t="shared" si="9"/>
        <v>46065</v>
      </c>
      <c r="L21" s="25" t="str">
        <f t="shared" si="0"/>
        <v/>
      </c>
      <c r="M21" s="25" t="str">
        <f t="shared" si="1"/>
        <v/>
      </c>
      <c r="N21" s="13" t="str">
        <f t="shared" si="2"/>
        <v/>
      </c>
      <c r="O21" s="13" t="str">
        <f t="shared" si="3"/>
        <v/>
      </c>
      <c r="P21" s="46" t="str">
        <f t="shared" si="4"/>
        <v/>
      </c>
      <c r="Q21" s="28">
        <f t="shared" si="10"/>
        <v>0</v>
      </c>
      <c r="R21" s="31" t="str">
        <f t="shared" si="11"/>
        <v/>
      </c>
      <c r="T21" s="43" t="str">
        <f t="shared" si="12"/>
        <v/>
      </c>
      <c r="U21" s="7" t="str">
        <f t="shared" si="5"/>
        <v/>
      </c>
      <c r="W21" s="7">
        <f t="shared" si="6"/>
        <v>5</v>
      </c>
      <c r="X21" s="10" t="str">
        <f t="shared" si="13"/>
        <v/>
      </c>
      <c r="Y21" s="10" t="str">
        <f t="shared" si="14"/>
        <v/>
      </c>
      <c r="Z21" s="10" t="str">
        <f t="shared" si="15"/>
        <v/>
      </c>
      <c r="AA21" s="8" t="str">
        <f t="shared" si="16"/>
        <v/>
      </c>
    </row>
    <row r="22" spans="1:27" ht="18" customHeight="1" x14ac:dyDescent="0.4">
      <c r="A22" s="20">
        <f t="shared" si="7"/>
        <v>46066</v>
      </c>
      <c r="B22" s="21">
        <f t="shared" si="8"/>
        <v>46066</v>
      </c>
      <c r="C22" s="22"/>
      <c r="D22" s="22"/>
      <c r="E22" s="17"/>
      <c r="F22" s="17"/>
      <c r="G22" s="17"/>
      <c r="H22" s="23"/>
      <c r="J22" s="20">
        <f t="shared" si="17"/>
        <v>46066</v>
      </c>
      <c r="K22" s="21">
        <f t="shared" si="9"/>
        <v>46066</v>
      </c>
      <c r="L22" s="25" t="str">
        <f t="shared" si="0"/>
        <v/>
      </c>
      <c r="M22" s="25" t="str">
        <f t="shared" si="1"/>
        <v/>
      </c>
      <c r="N22" s="13" t="str">
        <f t="shared" si="2"/>
        <v/>
      </c>
      <c r="O22" s="13" t="str">
        <f t="shared" si="3"/>
        <v/>
      </c>
      <c r="P22" s="46" t="str">
        <f t="shared" si="4"/>
        <v/>
      </c>
      <c r="Q22" s="28">
        <f t="shared" si="10"/>
        <v>0</v>
      </c>
      <c r="R22" s="31" t="str">
        <f t="shared" si="11"/>
        <v/>
      </c>
      <c r="T22" s="43" t="str">
        <f t="shared" si="12"/>
        <v/>
      </c>
      <c r="U22" s="7" t="str">
        <f t="shared" si="5"/>
        <v/>
      </c>
      <c r="W22" s="7">
        <f t="shared" si="6"/>
        <v>6</v>
      </c>
      <c r="X22" s="10" t="str">
        <f t="shared" si="13"/>
        <v/>
      </c>
      <c r="Y22" s="10" t="str">
        <f t="shared" si="14"/>
        <v/>
      </c>
      <c r="Z22" s="10" t="str">
        <f t="shared" si="15"/>
        <v/>
      </c>
      <c r="AA22" s="8" t="str">
        <f t="shared" si="16"/>
        <v/>
      </c>
    </row>
    <row r="23" spans="1:27" ht="18" customHeight="1" x14ac:dyDescent="0.4">
      <c r="A23" s="20">
        <f t="shared" si="7"/>
        <v>46067</v>
      </c>
      <c r="B23" s="21">
        <f t="shared" si="8"/>
        <v>46067</v>
      </c>
      <c r="C23" s="22"/>
      <c r="D23" s="22"/>
      <c r="E23" s="17"/>
      <c r="F23" s="17"/>
      <c r="G23" s="17"/>
      <c r="H23" s="23"/>
      <c r="J23" s="20">
        <f t="shared" si="17"/>
        <v>46067</v>
      </c>
      <c r="K23" s="21">
        <f t="shared" si="9"/>
        <v>46067</v>
      </c>
      <c r="L23" s="25">
        <f t="shared" si="0"/>
        <v>0.58333333333333304</v>
      </c>
      <c r="M23" s="25">
        <f t="shared" si="1"/>
        <v>0.70833333333333404</v>
      </c>
      <c r="N23" s="13" t="str">
        <f t="shared" si="2"/>
        <v>片面</v>
      </c>
      <c r="O23" s="13">
        <f t="shared" si="3"/>
        <v>10</v>
      </c>
      <c r="P23" s="46">
        <f t="shared" si="4"/>
        <v>3</v>
      </c>
      <c r="Q23" s="28">
        <f t="shared" si="10"/>
        <v>315</v>
      </c>
      <c r="R23" s="31" t="str">
        <f t="shared" si="11"/>
        <v/>
      </c>
      <c r="T23" s="43">
        <f t="shared" si="12"/>
        <v>0.125000000000001</v>
      </c>
      <c r="U23" s="7">
        <f t="shared" si="5"/>
        <v>1</v>
      </c>
      <c r="W23" s="7">
        <f t="shared" si="6"/>
        <v>7</v>
      </c>
      <c r="X23" s="10">
        <f t="shared" si="13"/>
        <v>0.58333333333333304</v>
      </c>
      <c r="Y23" s="10">
        <f t="shared" si="14"/>
        <v>0.70833333333333404</v>
      </c>
      <c r="Z23" s="10" t="str">
        <f t="shared" si="15"/>
        <v>片面</v>
      </c>
      <c r="AA23" s="8">
        <f t="shared" si="16"/>
        <v>10</v>
      </c>
    </row>
    <row r="24" spans="1:27" ht="18" customHeight="1" x14ac:dyDescent="0.4">
      <c r="A24" s="20">
        <f t="shared" si="7"/>
        <v>46068</v>
      </c>
      <c r="B24" s="21">
        <f t="shared" si="8"/>
        <v>46068</v>
      </c>
      <c r="C24" s="22"/>
      <c r="D24" s="22"/>
      <c r="E24" s="17"/>
      <c r="F24" s="17"/>
      <c r="G24" s="17"/>
      <c r="H24" s="23"/>
      <c r="J24" s="20">
        <f t="shared" si="17"/>
        <v>46068</v>
      </c>
      <c r="K24" s="21">
        <f t="shared" si="9"/>
        <v>46068</v>
      </c>
      <c r="L24" s="25" t="str">
        <f t="shared" si="0"/>
        <v/>
      </c>
      <c r="M24" s="25" t="str">
        <f t="shared" si="1"/>
        <v/>
      </c>
      <c r="N24" s="13" t="str">
        <f t="shared" si="2"/>
        <v/>
      </c>
      <c r="O24" s="13" t="str">
        <f t="shared" si="3"/>
        <v/>
      </c>
      <c r="P24" s="46" t="str">
        <f t="shared" si="4"/>
        <v/>
      </c>
      <c r="Q24" s="28">
        <f t="shared" si="10"/>
        <v>0</v>
      </c>
      <c r="R24" s="31" t="str">
        <f t="shared" si="11"/>
        <v/>
      </c>
      <c r="T24" s="43" t="str">
        <f t="shared" si="12"/>
        <v/>
      </c>
      <c r="U24" s="7" t="str">
        <f t="shared" si="5"/>
        <v/>
      </c>
      <c r="W24" s="7">
        <f t="shared" si="6"/>
        <v>1</v>
      </c>
      <c r="X24" s="10" t="str">
        <f t="shared" si="13"/>
        <v/>
      </c>
      <c r="Y24" s="10" t="str">
        <f t="shared" si="14"/>
        <v/>
      </c>
      <c r="Z24" s="10" t="str">
        <f t="shared" si="15"/>
        <v/>
      </c>
      <c r="AA24" s="8" t="str">
        <f t="shared" si="16"/>
        <v/>
      </c>
    </row>
    <row r="25" spans="1:27" ht="18" customHeight="1" x14ac:dyDescent="0.4">
      <c r="A25" s="20">
        <f t="shared" si="7"/>
        <v>46069</v>
      </c>
      <c r="B25" s="21">
        <f t="shared" si="8"/>
        <v>46069</v>
      </c>
      <c r="C25" s="22"/>
      <c r="D25" s="22"/>
      <c r="E25" s="17"/>
      <c r="F25" s="17"/>
      <c r="G25" s="17"/>
      <c r="H25" s="23"/>
      <c r="J25" s="20">
        <f t="shared" si="17"/>
        <v>46069</v>
      </c>
      <c r="K25" s="21">
        <f t="shared" si="9"/>
        <v>46069</v>
      </c>
      <c r="L25" s="25" t="str">
        <f>IF(C25="",X25,C25)</f>
        <v/>
      </c>
      <c r="M25" s="25" t="str">
        <f t="shared" si="1"/>
        <v/>
      </c>
      <c r="N25" s="13" t="str">
        <f t="shared" si="2"/>
        <v/>
      </c>
      <c r="O25" s="13" t="str">
        <f t="shared" si="3"/>
        <v/>
      </c>
      <c r="P25" s="46" t="str">
        <f t="shared" si="4"/>
        <v/>
      </c>
      <c r="Q25" s="28">
        <f t="shared" si="10"/>
        <v>0</v>
      </c>
      <c r="R25" s="31" t="str">
        <f t="shared" si="11"/>
        <v/>
      </c>
      <c r="T25" s="43" t="str">
        <f t="shared" si="12"/>
        <v/>
      </c>
      <c r="U25" s="7" t="str">
        <f t="shared" si="5"/>
        <v/>
      </c>
      <c r="W25" s="7">
        <f t="shared" si="6"/>
        <v>2</v>
      </c>
      <c r="X25" s="10" t="str">
        <f t="shared" si="13"/>
        <v/>
      </c>
      <c r="Y25" s="10" t="str">
        <f t="shared" si="14"/>
        <v/>
      </c>
      <c r="Z25" s="10" t="str">
        <f t="shared" si="15"/>
        <v/>
      </c>
      <c r="AA25" s="8" t="str">
        <f t="shared" si="16"/>
        <v/>
      </c>
    </row>
    <row r="26" spans="1:27" ht="18" customHeight="1" x14ac:dyDescent="0.4">
      <c r="A26" s="20">
        <f t="shared" si="7"/>
        <v>46070</v>
      </c>
      <c r="B26" s="21">
        <f t="shared" si="8"/>
        <v>46070</v>
      </c>
      <c r="C26" s="22"/>
      <c r="D26" s="22"/>
      <c r="E26" s="17"/>
      <c r="F26" s="17"/>
      <c r="G26" s="17"/>
      <c r="H26" s="23"/>
      <c r="J26" s="20">
        <f t="shared" si="17"/>
        <v>46070</v>
      </c>
      <c r="K26" s="21">
        <f t="shared" si="9"/>
        <v>46070</v>
      </c>
      <c r="L26" s="25" t="str">
        <f>IF(C26="",X26,C26)</f>
        <v/>
      </c>
      <c r="M26" s="25" t="str">
        <f t="shared" si="1"/>
        <v/>
      </c>
      <c r="N26" s="13" t="str">
        <f t="shared" si="2"/>
        <v/>
      </c>
      <c r="O26" s="13" t="str">
        <f t="shared" si="3"/>
        <v/>
      </c>
      <c r="P26" s="46" t="str">
        <f t="shared" si="4"/>
        <v/>
      </c>
      <c r="Q26" s="28">
        <f t="shared" si="10"/>
        <v>0</v>
      </c>
      <c r="R26" s="31" t="str">
        <f t="shared" si="11"/>
        <v/>
      </c>
      <c r="T26" s="43" t="str">
        <f t="shared" si="12"/>
        <v/>
      </c>
      <c r="U26" s="7" t="str">
        <f t="shared" si="5"/>
        <v/>
      </c>
      <c r="W26" s="7">
        <f t="shared" si="6"/>
        <v>3</v>
      </c>
      <c r="X26" s="10" t="str">
        <f t="shared" si="13"/>
        <v/>
      </c>
      <c r="Y26" s="10" t="str">
        <f t="shared" si="14"/>
        <v/>
      </c>
      <c r="Z26" s="10" t="str">
        <f t="shared" si="15"/>
        <v/>
      </c>
      <c r="AA26" s="8" t="str">
        <f t="shared" si="16"/>
        <v/>
      </c>
    </row>
    <row r="27" spans="1:27" ht="18" customHeight="1" x14ac:dyDescent="0.4">
      <c r="A27" s="20">
        <f t="shared" si="7"/>
        <v>46071</v>
      </c>
      <c r="B27" s="21">
        <f t="shared" si="8"/>
        <v>46071</v>
      </c>
      <c r="C27" s="22"/>
      <c r="D27" s="22"/>
      <c r="E27" s="17"/>
      <c r="F27" s="17"/>
      <c r="G27" s="17"/>
      <c r="H27" s="23"/>
      <c r="J27" s="20">
        <f t="shared" si="17"/>
        <v>46071</v>
      </c>
      <c r="K27" s="21">
        <f t="shared" si="9"/>
        <v>46071</v>
      </c>
      <c r="L27" s="25">
        <f t="shared" si="0"/>
        <v>0.83333333333333404</v>
      </c>
      <c r="M27" s="25">
        <f t="shared" si="1"/>
        <v>0.91666666666666696</v>
      </c>
      <c r="N27" s="13" t="str">
        <f t="shared" si="2"/>
        <v>片面</v>
      </c>
      <c r="O27" s="13">
        <f t="shared" si="3"/>
        <v>10</v>
      </c>
      <c r="P27" s="46">
        <f t="shared" si="4"/>
        <v>2</v>
      </c>
      <c r="Q27" s="28">
        <f t="shared" si="10"/>
        <v>210</v>
      </c>
      <c r="R27" s="31" t="str">
        <f t="shared" si="11"/>
        <v/>
      </c>
      <c r="T27" s="43">
        <f t="shared" si="12"/>
        <v>8.3333333333332926E-2</v>
      </c>
      <c r="U27" s="7">
        <f t="shared" si="5"/>
        <v>1</v>
      </c>
      <c r="W27" s="7">
        <f t="shared" si="6"/>
        <v>4</v>
      </c>
      <c r="X27" s="10">
        <f t="shared" si="13"/>
        <v>0.83333333333333404</v>
      </c>
      <c r="Y27" s="10">
        <f t="shared" si="14"/>
        <v>0.91666666666666696</v>
      </c>
      <c r="Z27" s="10" t="str">
        <f t="shared" si="15"/>
        <v>片面</v>
      </c>
      <c r="AA27" s="8">
        <f t="shared" si="16"/>
        <v>10</v>
      </c>
    </row>
    <row r="28" spans="1:27" ht="18" customHeight="1" x14ac:dyDescent="0.4">
      <c r="A28" s="20">
        <f t="shared" si="7"/>
        <v>46072</v>
      </c>
      <c r="B28" s="21">
        <f t="shared" si="8"/>
        <v>46072</v>
      </c>
      <c r="C28" s="22"/>
      <c r="D28" s="22"/>
      <c r="E28" s="17"/>
      <c r="F28" s="17"/>
      <c r="G28" s="17"/>
      <c r="H28" s="23"/>
      <c r="J28" s="20">
        <f t="shared" si="17"/>
        <v>46072</v>
      </c>
      <c r="K28" s="21">
        <f t="shared" si="9"/>
        <v>46072</v>
      </c>
      <c r="L28" s="25" t="str">
        <f t="shared" si="0"/>
        <v/>
      </c>
      <c r="M28" s="25" t="str">
        <f t="shared" si="1"/>
        <v/>
      </c>
      <c r="N28" s="13" t="str">
        <f t="shared" si="2"/>
        <v/>
      </c>
      <c r="O28" s="13" t="str">
        <f t="shared" si="3"/>
        <v/>
      </c>
      <c r="P28" s="46" t="str">
        <f t="shared" si="4"/>
        <v/>
      </c>
      <c r="Q28" s="28">
        <f t="shared" si="10"/>
        <v>0</v>
      </c>
      <c r="R28" s="31" t="str">
        <f t="shared" si="11"/>
        <v/>
      </c>
      <c r="T28" s="43" t="str">
        <f t="shared" si="12"/>
        <v/>
      </c>
      <c r="U28" s="7" t="str">
        <f t="shared" si="5"/>
        <v/>
      </c>
      <c r="W28" s="7">
        <f t="shared" si="6"/>
        <v>5</v>
      </c>
      <c r="X28" s="10" t="str">
        <f t="shared" si="13"/>
        <v/>
      </c>
      <c r="Y28" s="10" t="str">
        <f t="shared" si="14"/>
        <v/>
      </c>
      <c r="Z28" s="10" t="str">
        <f t="shared" si="15"/>
        <v/>
      </c>
      <c r="AA28" s="8" t="str">
        <f t="shared" si="16"/>
        <v/>
      </c>
    </row>
    <row r="29" spans="1:27" ht="18" customHeight="1" x14ac:dyDescent="0.4">
      <c r="A29" s="20">
        <f t="shared" si="7"/>
        <v>46073</v>
      </c>
      <c r="B29" s="21">
        <f t="shared" si="8"/>
        <v>46073</v>
      </c>
      <c r="C29" s="22"/>
      <c r="D29" s="22"/>
      <c r="E29" s="17"/>
      <c r="F29" s="17"/>
      <c r="G29" s="17"/>
      <c r="H29" s="23"/>
      <c r="J29" s="20">
        <f t="shared" si="17"/>
        <v>46073</v>
      </c>
      <c r="K29" s="21">
        <f t="shared" si="9"/>
        <v>46073</v>
      </c>
      <c r="L29" s="25" t="str">
        <f t="shared" si="0"/>
        <v/>
      </c>
      <c r="M29" s="25" t="str">
        <f t="shared" si="1"/>
        <v/>
      </c>
      <c r="N29" s="13" t="str">
        <f t="shared" si="2"/>
        <v/>
      </c>
      <c r="O29" s="13" t="str">
        <f t="shared" si="3"/>
        <v/>
      </c>
      <c r="P29" s="46" t="str">
        <f t="shared" si="4"/>
        <v/>
      </c>
      <c r="Q29" s="28">
        <f t="shared" si="10"/>
        <v>0</v>
      </c>
      <c r="R29" s="31" t="str">
        <f t="shared" si="11"/>
        <v/>
      </c>
      <c r="T29" s="43" t="str">
        <f t="shared" si="12"/>
        <v/>
      </c>
      <c r="U29" s="7" t="str">
        <f t="shared" si="5"/>
        <v/>
      </c>
      <c r="W29" s="7">
        <f t="shared" si="6"/>
        <v>6</v>
      </c>
      <c r="X29" s="10" t="str">
        <f t="shared" si="13"/>
        <v/>
      </c>
      <c r="Y29" s="10" t="str">
        <f t="shared" si="14"/>
        <v/>
      </c>
      <c r="Z29" s="10" t="str">
        <f t="shared" si="15"/>
        <v/>
      </c>
      <c r="AA29" s="8" t="str">
        <f t="shared" si="16"/>
        <v/>
      </c>
    </row>
    <row r="30" spans="1:27" ht="18" customHeight="1" x14ac:dyDescent="0.4">
      <c r="A30" s="20">
        <f t="shared" si="7"/>
        <v>46074</v>
      </c>
      <c r="B30" s="21">
        <f t="shared" si="8"/>
        <v>46074</v>
      </c>
      <c r="C30" s="22"/>
      <c r="D30" s="22"/>
      <c r="E30" s="17"/>
      <c r="F30" s="17"/>
      <c r="G30" s="17"/>
      <c r="H30" s="23"/>
      <c r="J30" s="20">
        <f t="shared" si="17"/>
        <v>46074</v>
      </c>
      <c r="K30" s="21">
        <f t="shared" si="9"/>
        <v>46074</v>
      </c>
      <c r="L30" s="25">
        <f t="shared" si="0"/>
        <v>0.58333333333333304</v>
      </c>
      <c r="M30" s="25">
        <f t="shared" si="1"/>
        <v>0.70833333333333404</v>
      </c>
      <c r="N30" s="13" t="str">
        <f t="shared" si="2"/>
        <v>片面</v>
      </c>
      <c r="O30" s="13">
        <f t="shared" si="3"/>
        <v>10</v>
      </c>
      <c r="P30" s="46">
        <f t="shared" si="4"/>
        <v>3</v>
      </c>
      <c r="Q30" s="28">
        <f t="shared" si="10"/>
        <v>315</v>
      </c>
      <c r="R30" s="31" t="str">
        <f t="shared" si="11"/>
        <v/>
      </c>
      <c r="T30" s="43">
        <f t="shared" si="12"/>
        <v>0.125000000000001</v>
      </c>
      <c r="U30" s="7">
        <f t="shared" si="5"/>
        <v>1</v>
      </c>
      <c r="W30" s="7">
        <f t="shared" si="6"/>
        <v>7</v>
      </c>
      <c r="X30" s="10">
        <f t="shared" si="13"/>
        <v>0.58333333333333304</v>
      </c>
      <c r="Y30" s="10">
        <f t="shared" si="14"/>
        <v>0.70833333333333404</v>
      </c>
      <c r="Z30" s="10" t="str">
        <f t="shared" si="15"/>
        <v>片面</v>
      </c>
      <c r="AA30" s="8">
        <f t="shared" si="16"/>
        <v>10</v>
      </c>
    </row>
    <row r="31" spans="1:27" ht="18" customHeight="1" x14ac:dyDescent="0.4">
      <c r="A31" s="20">
        <f t="shared" si="7"/>
        <v>46075</v>
      </c>
      <c r="B31" s="21">
        <f t="shared" si="8"/>
        <v>46075</v>
      </c>
      <c r="C31" s="22"/>
      <c r="D31" s="22"/>
      <c r="E31" s="17"/>
      <c r="F31" s="17"/>
      <c r="G31" s="17"/>
      <c r="H31" s="23"/>
      <c r="J31" s="20">
        <f t="shared" si="17"/>
        <v>46075</v>
      </c>
      <c r="K31" s="21">
        <f t="shared" si="9"/>
        <v>46075</v>
      </c>
      <c r="L31" s="25" t="str">
        <f t="shared" si="0"/>
        <v/>
      </c>
      <c r="M31" s="25" t="str">
        <f t="shared" si="1"/>
        <v/>
      </c>
      <c r="N31" s="13" t="str">
        <f t="shared" si="2"/>
        <v/>
      </c>
      <c r="O31" s="13" t="str">
        <f t="shared" si="3"/>
        <v/>
      </c>
      <c r="P31" s="46" t="str">
        <f t="shared" si="4"/>
        <v/>
      </c>
      <c r="Q31" s="28">
        <f t="shared" si="10"/>
        <v>0</v>
      </c>
      <c r="R31" s="31" t="str">
        <f t="shared" si="11"/>
        <v/>
      </c>
      <c r="T31" s="43" t="str">
        <f t="shared" si="12"/>
        <v/>
      </c>
      <c r="U31" s="7" t="str">
        <f t="shared" si="5"/>
        <v/>
      </c>
      <c r="W31" s="7">
        <f t="shared" si="6"/>
        <v>1</v>
      </c>
      <c r="X31" s="10" t="str">
        <f t="shared" si="13"/>
        <v/>
      </c>
      <c r="Y31" s="10" t="str">
        <f t="shared" si="14"/>
        <v/>
      </c>
      <c r="Z31" s="10" t="str">
        <f t="shared" si="15"/>
        <v/>
      </c>
      <c r="AA31" s="8" t="str">
        <f t="shared" si="16"/>
        <v/>
      </c>
    </row>
    <row r="32" spans="1:27" ht="18" customHeight="1" x14ac:dyDescent="0.4">
      <c r="A32" s="20">
        <f t="shared" si="7"/>
        <v>46076</v>
      </c>
      <c r="B32" s="21">
        <f t="shared" si="8"/>
        <v>46076</v>
      </c>
      <c r="C32" s="22"/>
      <c r="D32" s="22"/>
      <c r="E32" s="17"/>
      <c r="F32" s="17"/>
      <c r="G32" s="17"/>
      <c r="H32" s="23"/>
      <c r="J32" s="20">
        <f t="shared" si="17"/>
        <v>46076</v>
      </c>
      <c r="K32" s="21">
        <f t="shared" si="9"/>
        <v>46076</v>
      </c>
      <c r="L32" s="25" t="str">
        <f t="shared" si="0"/>
        <v/>
      </c>
      <c r="M32" s="25" t="str">
        <f t="shared" si="1"/>
        <v/>
      </c>
      <c r="N32" s="13" t="str">
        <f t="shared" si="2"/>
        <v/>
      </c>
      <c r="O32" s="13" t="str">
        <f t="shared" si="3"/>
        <v/>
      </c>
      <c r="P32" s="46" t="str">
        <f t="shared" si="4"/>
        <v/>
      </c>
      <c r="Q32" s="28">
        <f t="shared" si="10"/>
        <v>0</v>
      </c>
      <c r="R32" s="31" t="str">
        <f t="shared" si="11"/>
        <v/>
      </c>
      <c r="T32" s="43" t="str">
        <f t="shared" si="12"/>
        <v/>
      </c>
      <c r="U32" s="7" t="str">
        <f t="shared" si="5"/>
        <v/>
      </c>
      <c r="W32" s="7">
        <f t="shared" si="6"/>
        <v>2</v>
      </c>
      <c r="X32" s="10" t="str">
        <f t="shared" si="13"/>
        <v/>
      </c>
      <c r="Y32" s="10" t="str">
        <f t="shared" si="14"/>
        <v/>
      </c>
      <c r="Z32" s="10" t="str">
        <f t="shared" si="15"/>
        <v/>
      </c>
      <c r="AA32" s="8" t="str">
        <f t="shared" si="16"/>
        <v/>
      </c>
    </row>
    <row r="33" spans="1:27" ht="18" customHeight="1" x14ac:dyDescent="0.4">
      <c r="A33" s="20">
        <f t="shared" si="7"/>
        <v>46077</v>
      </c>
      <c r="B33" s="21">
        <f t="shared" si="8"/>
        <v>46077</v>
      </c>
      <c r="C33" s="22"/>
      <c r="D33" s="22"/>
      <c r="E33" s="17"/>
      <c r="F33" s="17"/>
      <c r="G33" s="17"/>
      <c r="H33" s="23"/>
      <c r="J33" s="20">
        <f t="shared" si="17"/>
        <v>46077</v>
      </c>
      <c r="K33" s="21">
        <f t="shared" si="9"/>
        <v>46077</v>
      </c>
      <c r="L33" s="25" t="str">
        <f t="shared" si="0"/>
        <v/>
      </c>
      <c r="M33" s="25" t="str">
        <f t="shared" si="1"/>
        <v/>
      </c>
      <c r="N33" s="13" t="str">
        <f t="shared" si="2"/>
        <v/>
      </c>
      <c r="O33" s="13" t="str">
        <f t="shared" si="3"/>
        <v/>
      </c>
      <c r="P33" s="46" t="str">
        <f t="shared" si="4"/>
        <v/>
      </c>
      <c r="Q33" s="28">
        <f t="shared" si="10"/>
        <v>0</v>
      </c>
      <c r="R33" s="31" t="str">
        <f t="shared" si="11"/>
        <v/>
      </c>
      <c r="T33" s="43" t="str">
        <f t="shared" si="12"/>
        <v/>
      </c>
      <c r="U33" s="7" t="str">
        <f t="shared" si="5"/>
        <v/>
      </c>
      <c r="W33" s="7">
        <f t="shared" si="6"/>
        <v>3</v>
      </c>
      <c r="X33" s="10" t="str">
        <f t="shared" si="13"/>
        <v/>
      </c>
      <c r="Y33" s="10" t="str">
        <f t="shared" si="14"/>
        <v/>
      </c>
      <c r="Z33" s="10" t="str">
        <f t="shared" si="15"/>
        <v/>
      </c>
      <c r="AA33" s="8" t="str">
        <f t="shared" si="16"/>
        <v/>
      </c>
    </row>
    <row r="34" spans="1:27" ht="18" customHeight="1" x14ac:dyDescent="0.4">
      <c r="A34" s="20">
        <f t="shared" si="7"/>
        <v>46078</v>
      </c>
      <c r="B34" s="21">
        <f t="shared" si="8"/>
        <v>46078</v>
      </c>
      <c r="C34" s="22"/>
      <c r="D34" s="22"/>
      <c r="E34" s="17"/>
      <c r="F34" s="17"/>
      <c r="G34" s="17"/>
      <c r="H34" s="23"/>
      <c r="J34" s="20">
        <f t="shared" si="17"/>
        <v>46078</v>
      </c>
      <c r="K34" s="21">
        <f t="shared" si="9"/>
        <v>46078</v>
      </c>
      <c r="L34" s="25">
        <f t="shared" si="0"/>
        <v>0.83333333333333404</v>
      </c>
      <c r="M34" s="25">
        <f t="shared" si="1"/>
        <v>0.91666666666666696</v>
      </c>
      <c r="N34" s="13" t="str">
        <f t="shared" si="2"/>
        <v>片面</v>
      </c>
      <c r="O34" s="13">
        <f t="shared" si="3"/>
        <v>10</v>
      </c>
      <c r="P34" s="46">
        <f t="shared" si="4"/>
        <v>2</v>
      </c>
      <c r="Q34" s="28">
        <f t="shared" si="10"/>
        <v>210</v>
      </c>
      <c r="R34" s="31" t="str">
        <f t="shared" si="11"/>
        <v/>
      </c>
      <c r="T34" s="43">
        <f t="shared" si="12"/>
        <v>8.3333333333332926E-2</v>
      </c>
      <c r="U34" s="7">
        <f t="shared" si="5"/>
        <v>1</v>
      </c>
      <c r="W34" s="7">
        <f t="shared" si="6"/>
        <v>4</v>
      </c>
      <c r="X34" s="10">
        <f t="shared" si="13"/>
        <v>0.83333333333333404</v>
      </c>
      <c r="Y34" s="10">
        <f t="shared" si="14"/>
        <v>0.91666666666666696</v>
      </c>
      <c r="Z34" s="10" t="str">
        <f t="shared" si="15"/>
        <v>片面</v>
      </c>
      <c r="AA34" s="8">
        <f t="shared" si="16"/>
        <v>10</v>
      </c>
    </row>
    <row r="35" spans="1:27" ht="18" customHeight="1" x14ac:dyDescent="0.4">
      <c r="A35" s="20">
        <f t="shared" si="7"/>
        <v>46079</v>
      </c>
      <c r="B35" s="21">
        <f t="shared" si="8"/>
        <v>46079</v>
      </c>
      <c r="C35" s="22"/>
      <c r="D35" s="22"/>
      <c r="E35" s="17"/>
      <c r="F35" s="17"/>
      <c r="G35" s="17"/>
      <c r="H35" s="23"/>
      <c r="J35" s="20">
        <f t="shared" si="17"/>
        <v>46079</v>
      </c>
      <c r="K35" s="21">
        <f t="shared" si="9"/>
        <v>46079</v>
      </c>
      <c r="L35" s="25" t="str">
        <f t="shared" si="0"/>
        <v/>
      </c>
      <c r="M35" s="25" t="str">
        <f t="shared" si="1"/>
        <v/>
      </c>
      <c r="N35" s="13" t="str">
        <f t="shared" si="2"/>
        <v/>
      </c>
      <c r="O35" s="13" t="str">
        <f t="shared" si="3"/>
        <v/>
      </c>
      <c r="P35" s="46" t="str">
        <f t="shared" si="4"/>
        <v/>
      </c>
      <c r="Q35" s="28">
        <f t="shared" si="10"/>
        <v>0</v>
      </c>
      <c r="R35" s="31" t="str">
        <f t="shared" si="11"/>
        <v/>
      </c>
      <c r="T35" s="43" t="str">
        <f t="shared" si="12"/>
        <v/>
      </c>
      <c r="U35" s="7" t="str">
        <f t="shared" si="5"/>
        <v/>
      </c>
      <c r="W35" s="7">
        <f t="shared" si="6"/>
        <v>5</v>
      </c>
      <c r="X35" s="10" t="str">
        <f t="shared" si="13"/>
        <v/>
      </c>
      <c r="Y35" s="10" t="str">
        <f t="shared" si="14"/>
        <v/>
      </c>
      <c r="Z35" s="10" t="str">
        <f t="shared" si="15"/>
        <v/>
      </c>
      <c r="AA35" s="8" t="str">
        <f t="shared" si="16"/>
        <v/>
      </c>
    </row>
    <row r="36" spans="1:27" ht="18" customHeight="1" x14ac:dyDescent="0.4">
      <c r="A36" s="20">
        <f t="shared" si="7"/>
        <v>46080</v>
      </c>
      <c r="B36" s="21">
        <f t="shared" si="8"/>
        <v>46080</v>
      </c>
      <c r="C36" s="22"/>
      <c r="D36" s="22"/>
      <c r="E36" s="17"/>
      <c r="F36" s="17"/>
      <c r="G36" s="17"/>
      <c r="H36" s="23"/>
      <c r="J36" s="20">
        <f t="shared" si="17"/>
        <v>46080</v>
      </c>
      <c r="K36" s="21">
        <f t="shared" si="9"/>
        <v>46080</v>
      </c>
      <c r="L36" s="25" t="str">
        <f t="shared" si="0"/>
        <v/>
      </c>
      <c r="M36" s="25" t="str">
        <f t="shared" si="1"/>
        <v/>
      </c>
      <c r="N36" s="13" t="str">
        <f t="shared" si="2"/>
        <v/>
      </c>
      <c r="O36" s="13" t="str">
        <f t="shared" si="3"/>
        <v/>
      </c>
      <c r="P36" s="46" t="str">
        <f t="shared" si="4"/>
        <v/>
      </c>
      <c r="Q36" s="28">
        <f t="shared" si="10"/>
        <v>0</v>
      </c>
      <c r="R36" s="31" t="str">
        <f t="shared" si="11"/>
        <v/>
      </c>
      <c r="T36" s="43" t="str">
        <f t="shared" si="12"/>
        <v/>
      </c>
      <c r="U36" s="7" t="str">
        <f t="shared" si="5"/>
        <v/>
      </c>
      <c r="W36" s="7">
        <f t="shared" si="6"/>
        <v>6</v>
      </c>
      <c r="X36" s="10" t="str">
        <f t="shared" si="13"/>
        <v/>
      </c>
      <c r="Y36" s="10" t="str">
        <f t="shared" si="14"/>
        <v/>
      </c>
      <c r="Z36" s="10" t="str">
        <f t="shared" si="15"/>
        <v/>
      </c>
      <c r="AA36" s="8" t="str">
        <f t="shared" si="16"/>
        <v/>
      </c>
    </row>
    <row r="37" spans="1:27" ht="18" customHeight="1" x14ac:dyDescent="0.4">
      <c r="A37" s="20">
        <f t="shared" si="7"/>
        <v>46081</v>
      </c>
      <c r="B37" s="21">
        <f t="shared" si="8"/>
        <v>46081</v>
      </c>
      <c r="C37" s="22"/>
      <c r="D37" s="22"/>
      <c r="E37" s="17"/>
      <c r="F37" s="17"/>
      <c r="G37" s="17"/>
      <c r="H37" s="23"/>
      <c r="J37" s="20">
        <f t="shared" si="17"/>
        <v>46081</v>
      </c>
      <c r="K37" s="21">
        <f t="shared" si="9"/>
        <v>46081</v>
      </c>
      <c r="L37" s="25">
        <f t="shared" si="0"/>
        <v>0.58333333333333304</v>
      </c>
      <c r="M37" s="25">
        <f t="shared" si="1"/>
        <v>0.70833333333333404</v>
      </c>
      <c r="N37" s="13" t="str">
        <f t="shared" si="2"/>
        <v>片面</v>
      </c>
      <c r="O37" s="13">
        <f t="shared" si="3"/>
        <v>10</v>
      </c>
      <c r="P37" s="46">
        <f t="shared" si="4"/>
        <v>3</v>
      </c>
      <c r="Q37" s="28">
        <f t="shared" si="10"/>
        <v>315</v>
      </c>
      <c r="R37" s="31" t="str">
        <f t="shared" si="11"/>
        <v/>
      </c>
      <c r="T37" s="43">
        <f t="shared" si="12"/>
        <v>0.125000000000001</v>
      </c>
      <c r="U37" s="7">
        <f t="shared" si="5"/>
        <v>1</v>
      </c>
      <c r="W37" s="7">
        <f t="shared" si="6"/>
        <v>7</v>
      </c>
      <c r="X37" s="10">
        <f t="shared" si="13"/>
        <v>0.58333333333333304</v>
      </c>
      <c r="Y37" s="10">
        <f t="shared" si="14"/>
        <v>0.70833333333333404</v>
      </c>
      <c r="Z37" s="10" t="str">
        <f t="shared" si="15"/>
        <v>片面</v>
      </c>
      <c r="AA37" s="8">
        <f t="shared" si="16"/>
        <v>10</v>
      </c>
    </row>
    <row r="38" spans="1:27" ht="18" customHeight="1" x14ac:dyDescent="0.4">
      <c r="A38" s="20" t="str">
        <f t="shared" si="7"/>
        <v/>
      </c>
      <c r="B38" s="21" t="str">
        <f t="shared" si="8"/>
        <v/>
      </c>
      <c r="C38" s="22"/>
      <c r="D38" s="22"/>
      <c r="E38" s="17"/>
      <c r="F38" s="17"/>
      <c r="G38" s="17"/>
      <c r="H38" s="23"/>
      <c r="J38" s="20" t="str">
        <f>IF(J37="","",IF(DAY(J37+1)&lt;5,"",J37+1))</f>
        <v/>
      </c>
      <c r="K38" s="21" t="str">
        <f t="shared" si="9"/>
        <v/>
      </c>
      <c r="L38" s="25" t="str">
        <f t="shared" si="0"/>
        <v/>
      </c>
      <c r="M38" s="25" t="str">
        <f t="shared" si="1"/>
        <v/>
      </c>
      <c r="N38" s="13" t="str">
        <f t="shared" si="2"/>
        <v/>
      </c>
      <c r="O38" s="13" t="str">
        <f t="shared" si="3"/>
        <v/>
      </c>
      <c r="P38" s="46" t="str">
        <f t="shared" si="4"/>
        <v/>
      </c>
      <c r="Q38" s="28">
        <f t="shared" si="10"/>
        <v>0</v>
      </c>
      <c r="R38" s="31" t="str">
        <f t="shared" si="11"/>
        <v/>
      </c>
      <c r="T38" s="43" t="str">
        <f t="shared" si="12"/>
        <v/>
      </c>
      <c r="U38" s="7" t="str">
        <f t="shared" si="5"/>
        <v/>
      </c>
      <c r="W38" s="7" t="str">
        <f>IF(J38="","",IF(H38="取消","",WEEKDAY(K38)))</f>
        <v/>
      </c>
      <c r="X38" s="10" t="str">
        <f t="shared" si="13"/>
        <v/>
      </c>
      <c r="Y38" s="10" t="str">
        <f t="shared" si="14"/>
        <v/>
      </c>
      <c r="Z38" s="10" t="str">
        <f t="shared" si="15"/>
        <v/>
      </c>
      <c r="AA38" s="8" t="str">
        <f t="shared" si="16"/>
        <v/>
      </c>
    </row>
    <row r="39" spans="1:27" ht="18" customHeight="1" x14ac:dyDescent="0.4">
      <c r="A39" s="20" t="str">
        <f t="shared" si="7"/>
        <v/>
      </c>
      <c r="B39" s="21" t="str">
        <f t="shared" si="8"/>
        <v/>
      </c>
      <c r="C39" s="22"/>
      <c r="D39" s="22"/>
      <c r="E39" s="17"/>
      <c r="F39" s="17"/>
      <c r="G39" s="17"/>
      <c r="H39" s="23"/>
      <c r="J39" s="20" t="str">
        <f>IF(J38="","",IF(DAY(J38+1)&lt;5,"",J38+1))</f>
        <v/>
      </c>
      <c r="K39" s="21" t="str">
        <f t="shared" si="9"/>
        <v/>
      </c>
      <c r="L39" s="25" t="str">
        <f t="shared" si="0"/>
        <v/>
      </c>
      <c r="M39" s="25" t="str">
        <f t="shared" si="1"/>
        <v/>
      </c>
      <c r="N39" s="13" t="str">
        <f t="shared" si="2"/>
        <v/>
      </c>
      <c r="O39" s="13" t="str">
        <f t="shared" si="3"/>
        <v/>
      </c>
      <c r="P39" s="46" t="str">
        <f t="shared" si="4"/>
        <v/>
      </c>
      <c r="Q39" s="28">
        <f t="shared" si="10"/>
        <v>0</v>
      </c>
      <c r="R39" s="31" t="str">
        <f t="shared" si="11"/>
        <v/>
      </c>
      <c r="T39" s="43" t="str">
        <f t="shared" si="12"/>
        <v/>
      </c>
      <c r="U39" s="7" t="str">
        <f t="shared" si="5"/>
        <v/>
      </c>
      <c r="W39" s="7" t="str">
        <f>IF(J39="","",IF(H39="取消","",WEEKDAY(K39)))</f>
        <v/>
      </c>
      <c r="X39" s="10" t="str">
        <f t="shared" si="13"/>
        <v/>
      </c>
      <c r="Y39" s="10" t="str">
        <f t="shared" si="14"/>
        <v/>
      </c>
      <c r="Z39" s="10" t="str">
        <f t="shared" si="15"/>
        <v/>
      </c>
      <c r="AA39" s="8" t="str">
        <f t="shared" si="16"/>
        <v/>
      </c>
    </row>
    <row r="40" spans="1:27" ht="18" customHeight="1" x14ac:dyDescent="0.4">
      <c r="A40" s="20" t="str">
        <f t="shared" si="7"/>
        <v/>
      </c>
      <c r="B40" s="21" t="str">
        <f t="shared" si="8"/>
        <v/>
      </c>
      <c r="C40" s="22"/>
      <c r="D40" s="22"/>
      <c r="E40" s="17"/>
      <c r="F40" s="17"/>
      <c r="G40" s="17"/>
      <c r="H40" s="23"/>
      <c r="J40" s="20" t="str">
        <f>IF(J39="","",IF(DAY(J39+1)&lt;5,"",J39+1))</f>
        <v/>
      </c>
      <c r="K40" s="21" t="str">
        <f t="shared" si="9"/>
        <v/>
      </c>
      <c r="L40" s="25" t="str">
        <f t="shared" si="0"/>
        <v/>
      </c>
      <c r="M40" s="25" t="str">
        <f t="shared" si="1"/>
        <v/>
      </c>
      <c r="N40" s="13" t="str">
        <f t="shared" si="2"/>
        <v/>
      </c>
      <c r="O40" s="13" t="str">
        <f t="shared" si="3"/>
        <v/>
      </c>
      <c r="P40" s="46" t="str">
        <f t="shared" si="4"/>
        <v/>
      </c>
      <c r="Q40" s="28">
        <f t="shared" si="10"/>
        <v>0</v>
      </c>
      <c r="R40" s="31" t="str">
        <f t="shared" si="11"/>
        <v/>
      </c>
      <c r="T40" s="43" t="str">
        <f t="shared" si="12"/>
        <v/>
      </c>
      <c r="U40" s="7" t="str">
        <f t="shared" si="5"/>
        <v/>
      </c>
      <c r="W40" s="7" t="str">
        <f>IF(J40="","",IF(H40="取消","",WEEKDAY(K40)))</f>
        <v/>
      </c>
      <c r="X40" s="10" t="str">
        <f t="shared" si="13"/>
        <v/>
      </c>
      <c r="Y40" s="10" t="str">
        <f t="shared" si="14"/>
        <v/>
      </c>
      <c r="Z40" s="10" t="str">
        <f t="shared" si="15"/>
        <v/>
      </c>
      <c r="AA40" s="8" t="str">
        <f t="shared" si="16"/>
        <v/>
      </c>
    </row>
    <row r="41" spans="1:27" ht="18" customHeight="1" x14ac:dyDescent="0.4">
      <c r="J41" s="7" t="s">
        <v>28</v>
      </c>
    </row>
    <row r="42" spans="1:27" ht="18" customHeight="1" x14ac:dyDescent="0.4">
      <c r="J42" s="7" t="s">
        <v>41</v>
      </c>
    </row>
  </sheetData>
  <sheetProtection sheet="1" selectLockedCells="1"/>
  <mergeCells count="5">
    <mergeCell ref="O8:P8"/>
    <mergeCell ref="J5:K6"/>
    <mergeCell ref="J3:K4"/>
    <mergeCell ref="L5:P6"/>
    <mergeCell ref="L3:P4"/>
  </mergeCells>
  <phoneticPr fontId="2"/>
  <conditionalFormatting sqref="A38:R40">
    <cfRule type="expression" dxfId="0" priority="1">
      <formula>$A38=""</formula>
    </cfRule>
  </conditionalFormatting>
  <dataValidations count="5">
    <dataValidation type="list" allowBlank="1" showInputMessage="1" showErrorMessage="1" errorTitle="月に代わっておしおきよ！" error="１～１２を選択してください。" sqref="N2" xr:uid="{00000000-0002-0000-0200-000000000000}">
      <formula1>"1,2,3,4,5,6,7,8,9,10,11,12"</formula1>
    </dataValidation>
    <dataValidation type="list" allowBlank="1" showInputMessage="1" sqref="L2" xr:uid="{00000000-0002-0000-0200-000001000000}">
      <formula1>"6,7,8,9,10,11,12,13,14,15"</formula1>
    </dataValidation>
    <dataValidation type="list" showInputMessage="1" sqref="H10:H40" xr:uid="{00000000-0002-0000-0200-000002000000}">
      <formula1>"　,取消"</formula1>
    </dataValidation>
    <dataValidation allowBlank="1" showInputMessage="1" sqref="C41:D41" xr:uid="{00000000-0002-0000-0200-000003000000}"/>
    <dataValidation imeMode="hiragana" allowBlank="1" showInputMessage="1" showErrorMessage="1" sqref="L3:P6" xr:uid="{00000000-0002-0000-0200-000004000000}"/>
  </dataValidations>
  <pageMargins left="0.70866141732283472" right="0.51181102362204722" top="0.35433070866141736" bottom="0.15748031496062992" header="0.31496062992125984" footer="0.31496062992125984"/>
  <pageSetup paperSize="9" orientation="portrait" verticalDpi="0" r:id="rId1"/>
  <colBreaks count="1" manualBreakCount="1">
    <brk id="19" max="1048575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xr:uid="{00000000-0002-0000-0200-000005000000}">
          <x14:formula1>
            <xm:f>リスト!$D$2:$D$31</xm:f>
          </x14:formula1>
          <xm:sqref>C3:D7</xm:sqref>
        </x14:dataValidation>
        <x14:dataValidation type="list" errorStyle="information" showInputMessage="1" xr:uid="{00000000-0002-0000-0200-000006000000}">
          <x14:formula1>
            <xm:f>リスト!$D$2:$D$31</xm:f>
          </x14:formula1>
          <xm:sqref>C10:D40</xm:sqref>
        </x14:dataValidation>
        <x14:dataValidation type="list" allowBlank="1" showInputMessage="1" showErrorMessage="1" xr:uid="{00000000-0002-0000-0200-000007000000}">
          <x14:formula1>
            <xm:f>リスト!$A$2:$A$9</xm:f>
          </x14:formula1>
          <xm:sqref>B3:B7</xm:sqref>
        </x14:dataValidation>
        <x14:dataValidation type="list" allowBlank="1" showInputMessage="1" xr:uid="{00000000-0002-0000-0200-000008000000}">
          <x14:formula1>
            <xm:f>リスト!$G$2:$G$4</xm:f>
          </x14:formula1>
          <xm:sqref>E41</xm:sqref>
        </x14:dataValidation>
        <x14:dataValidation type="list" showInputMessage="1" xr:uid="{00000000-0002-0000-0200-000009000000}">
          <x14:formula1>
            <xm:f>リスト!$I$2:$I$23</xm:f>
          </x14:formula1>
          <xm:sqref>F3:F7 F10:F40</xm:sqref>
        </x14:dataValidation>
        <x14:dataValidation type="list" showInputMessage="1" xr:uid="{00000000-0002-0000-0200-00000C000000}">
          <x14:formula1>
            <xm:f>リスト!$G$2:$G$4</xm:f>
          </x14:formula1>
          <xm:sqref>E3:E7 E10:E40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リスト</vt:lpstr>
      <vt:lpstr>利用方法</vt:lpstr>
      <vt:lpstr>算定表</vt:lpstr>
      <vt:lpstr>算定表!Print_Area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2026-03-25T11:32:13Z</dcterms:modified>
</cp:coreProperties>
</file>