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15" windowHeight="7590"/>
  </bookViews>
  <sheets>
    <sheet name="勘案事項整理票（居宅系）" sheetId="1" r:id="rId1"/>
    <sheet name="記載例" sheetId="6" r:id="rId2"/>
    <sheet name="リスト" sheetId="5" state="hidden" r:id="rId3"/>
  </sheets>
  <definedNames>
    <definedName name="_xlnm.Print_Area" localSheetId="0">'勘案事項整理票（居宅系）'!$A$1:$AE$68</definedName>
    <definedName name="_xlnm.Print_Area" localSheetId="1">記載例!$A$1:$AE$68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" i="6" l="1"/>
  <c r="AO5" i="1" l="1"/>
  <c r="AQ7" i="6"/>
  <c r="K65" i="1" l="1"/>
  <c r="K67" i="1" s="1"/>
  <c r="K58" i="1"/>
  <c r="K61" i="1" s="1"/>
  <c r="O52" i="1"/>
  <c r="O51" i="1"/>
  <c r="O50" i="1"/>
  <c r="O49" i="1"/>
  <c r="O48" i="1"/>
  <c r="O47" i="1"/>
  <c r="O46" i="1"/>
  <c r="O45" i="1"/>
  <c r="O44" i="1"/>
  <c r="O43" i="1"/>
  <c r="O42" i="1"/>
  <c r="O41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43" i="6"/>
  <c r="O44" i="6"/>
  <c r="O45" i="6"/>
  <c r="O46" i="6"/>
  <c r="O47" i="6"/>
  <c r="O48" i="6"/>
  <c r="O49" i="6"/>
  <c r="O50" i="6"/>
  <c r="O51" i="6"/>
  <c r="O52" i="6"/>
  <c r="O42" i="6"/>
  <c r="O41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17" i="6"/>
  <c r="O16" i="6"/>
  <c r="O54" i="1" l="1"/>
  <c r="K68" i="1" s="1"/>
  <c r="O37" i="1"/>
  <c r="K65" i="6" l="1"/>
  <c r="K67" i="6" s="1"/>
  <c r="K58" i="6"/>
  <c r="K61" i="6" s="1"/>
  <c r="O54" i="6" l="1"/>
  <c r="O37" i="6"/>
  <c r="K68" i="6" l="1"/>
  <c r="F25" i="5"/>
  <c r="F26" i="5"/>
  <c r="I24" i="5" l="1"/>
  <c r="I26" i="5"/>
  <c r="I25" i="5"/>
  <c r="I28" i="5"/>
  <c r="I27" i="5"/>
  <c r="I29" i="5"/>
  <c r="AQ5" i="1"/>
  <c r="AQ8" i="1"/>
  <c r="AO8" i="1"/>
  <c r="I30" i="5" l="1"/>
  <c r="AQ6" i="1" l="1"/>
  <c r="AQ7" i="1" s="1"/>
  <c r="AB10" i="1" s="1"/>
  <c r="AO6" i="1"/>
  <c r="AO7" i="1" s="1"/>
  <c r="S10" i="1" s="1"/>
  <c r="AB10" i="6" l="1"/>
  <c r="N69" i="6" s="1"/>
  <c r="S10" i="6"/>
  <c r="J10" i="6"/>
  <c r="J10" i="1"/>
  <c r="N69" i="1" l="1"/>
</calcChain>
</file>

<file path=xl/comments1.xml><?xml version="1.0" encoding="utf-8"?>
<comments xmlns="http://schemas.openxmlformats.org/spreadsheetml/2006/main">
  <authors>
    <author>a102700</author>
  </authors>
  <commentList>
    <comment ref="AD5" authorId="0">
      <text>
        <r>
          <rPr>
            <b/>
            <sz val="9"/>
            <color indexed="81"/>
            <rFont val="ＭＳ Ｐゴシック"/>
            <family val="3"/>
            <charset val="128"/>
          </rPr>
          <t>要支援・要介護の場合は介護度をプルダウンで選択。非該当・介護2号の場合は</t>
        </r>
        <r>
          <rPr>
            <b/>
            <sz val="9"/>
            <color indexed="10"/>
            <rFont val="ＭＳ Ｐゴシック"/>
            <family val="3"/>
            <charset val="128"/>
          </rPr>
          <t>空欄</t>
        </r>
        <r>
          <rPr>
            <b/>
            <sz val="9"/>
            <color indexed="81"/>
            <rFont val="ＭＳ Ｐゴシック"/>
            <family val="3"/>
            <charset val="128"/>
          </rPr>
          <t>にすること。</t>
        </r>
      </text>
    </comment>
  </commentList>
</comments>
</file>

<file path=xl/comments2.xml><?xml version="1.0" encoding="utf-8"?>
<comments xmlns="http://schemas.openxmlformats.org/spreadsheetml/2006/main">
  <authors>
    <author>a102700</author>
  </authors>
  <commentList>
    <comment ref="N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ヘルパー1人体制の場合は1、2人体制が必要な業務は2と記入すること</t>
        </r>
      </text>
    </comment>
    <comment ref="O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介護保険で算定している時間があれば記載。</t>
        </r>
      </text>
    </comment>
    <comment ref="O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標準支給量を超えると赤字で表示される。
</t>
        </r>
      </text>
    </comment>
  </commentList>
</comments>
</file>

<file path=xl/sharedStrings.xml><?xml version="1.0" encoding="utf-8"?>
<sst xmlns="http://schemas.openxmlformats.org/spreadsheetml/2006/main" count="437" uniqueCount="144">
  <si>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</si>
  <si>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</si>
  <si>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</si>
  <si>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</si>
  <si>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</si>
  <si>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児童</t>
    <rPh sb="0" eb="2">
      <t>ジドウ</t>
    </rPh>
    <phoneticPr fontId="1"/>
  </si>
  <si>
    <t>非該当</t>
    <rPh sb="0" eb="3">
      <t>ヒガイトウ</t>
    </rPh>
    <phoneticPr fontId="1"/>
  </si>
  <si>
    <t>A</t>
    <phoneticPr fontId="1"/>
  </si>
  <si>
    <t>B</t>
    <phoneticPr fontId="1"/>
  </si>
  <si>
    <t>介護者の状況</t>
    <rPh sb="0" eb="3">
      <t>カイゴシャ</t>
    </rPh>
    <rPh sb="4" eb="6">
      <t>ジョウキョウ</t>
    </rPh>
    <phoneticPr fontId="1"/>
  </si>
  <si>
    <t>C</t>
    <phoneticPr fontId="1"/>
  </si>
  <si>
    <t>支給量上限</t>
    <rPh sb="0" eb="2">
      <t>シキュウ</t>
    </rPh>
    <rPh sb="2" eb="3">
      <t>リョウ</t>
    </rPh>
    <rPh sb="3" eb="5">
      <t>ジョウゲン</t>
    </rPh>
    <phoneticPr fontId="1"/>
  </si>
  <si>
    <t>身体介護</t>
    <rPh sb="0" eb="2">
      <t>シンタイ</t>
    </rPh>
    <rPh sb="2" eb="4">
      <t>カイゴ</t>
    </rPh>
    <phoneticPr fontId="1"/>
  </si>
  <si>
    <t>時間</t>
    <rPh sb="0" eb="2">
      <t>ジカン</t>
    </rPh>
    <phoneticPr fontId="1"/>
  </si>
  <si>
    <t>家事援助</t>
    <rPh sb="0" eb="2">
      <t>カジ</t>
    </rPh>
    <rPh sb="2" eb="4">
      <t>エンジョ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</si>
  <si>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</si>
  <si>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</si>
  <si>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</si>
  <si>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</si>
  <si>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</si>
  <si>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区分5</t>
    <rPh sb="0" eb="2">
      <t>クブン</t>
    </rPh>
    <phoneticPr fontId="1"/>
  </si>
  <si>
    <t>区分6</t>
    <rPh sb="0" eb="2">
      <t>クブン</t>
    </rPh>
    <phoneticPr fontId="1"/>
  </si>
  <si>
    <t>介護保険</t>
    <rPh sb="0" eb="2">
      <t>カイゴ</t>
    </rPh>
    <rPh sb="2" eb="4">
      <t>ホケン</t>
    </rPh>
    <phoneticPr fontId="1"/>
  </si>
  <si>
    <t>算定単位</t>
    <rPh sb="0" eb="2">
      <t>サンテイ</t>
    </rPh>
    <rPh sb="2" eb="4">
      <t>タンイ</t>
    </rPh>
    <phoneticPr fontId="1"/>
  </si>
  <si>
    <t>係数</t>
    <rPh sb="0" eb="2">
      <t>ケイスウ</t>
    </rPh>
    <phoneticPr fontId="1"/>
  </si>
  <si>
    <t>支給量上限を超える場合の理由</t>
    <rPh sb="0" eb="2">
      <t>シキュウ</t>
    </rPh>
    <rPh sb="2" eb="3">
      <t>リョウ</t>
    </rPh>
    <rPh sb="3" eb="5">
      <t>ジョウゲン</t>
    </rPh>
    <rPh sb="6" eb="7">
      <t>コ</t>
    </rPh>
    <rPh sb="9" eb="11">
      <t>バアイ</t>
    </rPh>
    <rPh sb="12" eb="14">
      <t>リユウ</t>
    </rPh>
    <phoneticPr fontId="1"/>
  </si>
  <si>
    <t>１．基本的事項</t>
    <rPh sb="2" eb="5">
      <t>キホンテキ</t>
    </rPh>
    <rPh sb="5" eb="7">
      <t>ジコウ</t>
    </rPh>
    <phoneticPr fontId="1"/>
  </si>
  <si>
    <t>２．支給決定案</t>
    <rPh sb="2" eb="4">
      <t>シキュウ</t>
    </rPh>
    <rPh sb="4" eb="6">
      <t>ケッテイ</t>
    </rPh>
    <rPh sb="6" eb="7">
      <t>アン</t>
    </rPh>
    <phoneticPr fontId="1"/>
  </si>
  <si>
    <t>C</t>
    <phoneticPr fontId="1"/>
  </si>
  <si>
    <t>補正係数（介護者の状況）</t>
    <rPh sb="0" eb="2">
      <t>ホセイ</t>
    </rPh>
    <rPh sb="2" eb="4">
      <t>ケイスウ</t>
    </rPh>
    <rPh sb="5" eb="8">
      <t>カイゴシャ</t>
    </rPh>
    <rPh sb="9" eb="11">
      <t>ジョウキョウ</t>
    </rPh>
    <phoneticPr fontId="1"/>
  </si>
  <si>
    <t>補正係数（２人介護の有無）</t>
    <rPh sb="0" eb="2">
      <t>ホセイ</t>
    </rPh>
    <rPh sb="2" eb="4">
      <t>ケイスウ</t>
    </rPh>
    <rPh sb="6" eb="7">
      <t>ニン</t>
    </rPh>
    <rPh sb="7" eb="9">
      <t>カイゴ</t>
    </rPh>
    <rPh sb="10" eb="12">
      <t>ウム</t>
    </rPh>
    <phoneticPr fontId="1"/>
  </si>
  <si>
    <t>重訪</t>
    <rPh sb="0" eb="2">
      <t>ジュウホウ</t>
    </rPh>
    <phoneticPr fontId="1"/>
  </si>
  <si>
    <t>通常</t>
    <rPh sb="0" eb="2">
      <t>ツウジョウ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</si>
  <si>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</si>
  <si>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介護保険</t>
    <rPh sb="0" eb="2">
      <t>カイゴ</t>
    </rPh>
    <rPh sb="2" eb="4">
      <t>ホケン</t>
    </rPh>
    <phoneticPr fontId="1"/>
  </si>
  <si>
    <t>2人介護</t>
    <rPh sb="1" eb="2">
      <t>ニン</t>
    </rPh>
    <rPh sb="2" eb="4">
      <t>カイゴ</t>
    </rPh>
    <phoneticPr fontId="1"/>
  </si>
  <si>
    <t>理由</t>
    <rPh sb="0" eb="2">
      <t>リユウ</t>
    </rPh>
    <phoneticPr fontId="1"/>
  </si>
  <si>
    <t>２人介護</t>
    <rPh sb="1" eb="2">
      <t>ニン</t>
    </rPh>
    <rPh sb="2" eb="4">
      <t>カイゴ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</si>
  <si>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</si>
  <si>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</si>
  <si>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①身体介護に関する領域</t>
    <rPh sb="1" eb="3">
      <t>シンタイ</t>
    </rPh>
    <rPh sb="3" eb="5">
      <t>カイゴ</t>
    </rPh>
    <rPh sb="6" eb="7">
      <t>カン</t>
    </rPh>
    <rPh sb="9" eb="11">
      <t>リョウイキ</t>
    </rPh>
    <phoneticPr fontId="1"/>
  </si>
  <si>
    <t>項目</t>
    <rPh sb="0" eb="2">
      <t>コウモク</t>
    </rPh>
    <phoneticPr fontId="1"/>
  </si>
  <si>
    <t>区分</t>
    <phoneticPr fontId="1"/>
  </si>
  <si>
    <t>回数/月</t>
    <rPh sb="0" eb="2">
      <t>カイスウ</t>
    </rPh>
    <rPh sb="3" eb="4">
      <t>ツキ</t>
    </rPh>
    <phoneticPr fontId="1"/>
  </si>
  <si>
    <t>寝返り</t>
    <rPh sb="0" eb="2">
      <t>ネガエ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</si>
  <si>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</si>
  <si>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</si>
  <si>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2時間に1回</t>
    <rPh sb="1" eb="3">
      <t>ジカン</t>
    </rPh>
    <rPh sb="5" eb="6">
      <t>カイ</t>
    </rPh>
    <phoneticPr fontId="1"/>
  </si>
  <si>
    <t>起き上がり</t>
    <rPh sb="0" eb="1">
      <t>オ</t>
    </rPh>
    <rPh sb="2" eb="3">
      <t>ア</t>
    </rPh>
    <phoneticPr fontId="1"/>
  </si>
  <si>
    <t>1日5回</t>
    <rPh sb="1" eb="2">
      <t>ニチ</t>
    </rPh>
    <rPh sb="3" eb="4">
      <t>カイ</t>
    </rPh>
    <phoneticPr fontId="1"/>
  </si>
  <si>
    <t>衣服着脱</t>
    <rPh sb="0" eb="2">
      <t>イフク</t>
    </rPh>
    <rPh sb="2" eb="4">
      <t>チャクダツ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</si>
  <si>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</si>
  <si>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</si>
  <si>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車椅子等
への移乗</t>
    <rPh sb="0" eb="3">
      <t>クルマイス</t>
    </rPh>
    <rPh sb="3" eb="4">
      <t>トウ</t>
    </rPh>
    <rPh sb="7" eb="9">
      <t>イジョウ</t>
    </rPh>
    <phoneticPr fontId="1"/>
  </si>
  <si>
    <t>屋内移動</t>
    <rPh sb="0" eb="2">
      <t>オクナイ</t>
    </rPh>
    <rPh sb="2" eb="4">
      <t>イドウ</t>
    </rPh>
    <phoneticPr fontId="1"/>
  </si>
  <si>
    <t>服薬</t>
    <rPh sb="0" eb="2">
      <t>フクヤク</t>
    </rPh>
    <phoneticPr fontId="1"/>
  </si>
  <si>
    <t>整容</t>
    <rPh sb="0" eb="2">
      <t>セイヨウ</t>
    </rPh>
    <phoneticPr fontId="1"/>
  </si>
  <si>
    <t>1日3回</t>
    <rPh sb="1" eb="2">
      <t>ニチ</t>
    </rPh>
    <rPh sb="3" eb="4">
      <t>カイ</t>
    </rPh>
    <phoneticPr fontId="1"/>
  </si>
  <si>
    <t>1日2回</t>
    <rPh sb="1" eb="2">
      <t>ニチ</t>
    </rPh>
    <rPh sb="3" eb="4">
      <t>カイ</t>
    </rPh>
    <phoneticPr fontId="1"/>
  </si>
  <si>
    <t>援助の
頻度目安</t>
    <rPh sb="0" eb="2">
      <t>エンジョ</t>
    </rPh>
    <rPh sb="4" eb="6">
      <t>ヒンド</t>
    </rPh>
    <rPh sb="6" eb="8">
      <t>メヤス</t>
    </rPh>
    <phoneticPr fontId="1"/>
  </si>
  <si>
    <t>合計時間</t>
    <rPh sb="0" eb="2">
      <t>ゴウケイ</t>
    </rPh>
    <rPh sb="2" eb="4">
      <t>ジカン</t>
    </rPh>
    <phoneticPr fontId="1"/>
  </si>
  <si>
    <t>②家事援助に関する領域</t>
    <rPh sb="1" eb="3">
      <t>カジ</t>
    </rPh>
    <rPh sb="3" eb="5">
      <t>エンジョ</t>
    </rPh>
    <rPh sb="6" eb="7">
      <t>カン</t>
    </rPh>
    <rPh sb="9" eb="11">
      <t>リョウイキ</t>
    </rPh>
    <phoneticPr fontId="1"/>
  </si>
  <si>
    <t>調理</t>
    <rPh sb="0" eb="2">
      <t>チョウリ</t>
    </rPh>
    <phoneticPr fontId="1"/>
  </si>
  <si>
    <t>洗濯</t>
    <rPh sb="0" eb="2">
      <t>センタク</t>
    </rPh>
    <phoneticPr fontId="1"/>
  </si>
  <si>
    <t>週2回</t>
    <rPh sb="0" eb="1">
      <t>シュウ</t>
    </rPh>
    <rPh sb="2" eb="3">
      <t>カイ</t>
    </rPh>
    <phoneticPr fontId="1"/>
  </si>
  <si>
    <t>掃除</t>
    <rPh sb="0" eb="2">
      <t>ソウジ</t>
    </rPh>
    <phoneticPr fontId="1"/>
  </si>
  <si>
    <t>整理整頓</t>
    <rPh sb="0" eb="2">
      <t>セイリ</t>
    </rPh>
    <rPh sb="2" eb="4">
      <t>セイトン</t>
    </rPh>
    <phoneticPr fontId="1"/>
  </si>
  <si>
    <t>買物</t>
    <rPh sb="0" eb="2">
      <t>カイモノ</t>
    </rPh>
    <phoneticPr fontId="1"/>
  </si>
  <si>
    <t>その他の家事</t>
    <rPh sb="2" eb="3">
      <t>タ</t>
    </rPh>
    <rPh sb="4" eb="6">
      <t>カジ</t>
    </rPh>
    <phoneticPr fontId="1"/>
  </si>
  <si>
    <t>1日1回</t>
    <rPh sb="1" eb="2">
      <t>ニチ</t>
    </rPh>
    <rPh sb="3" eb="4">
      <t>カイ</t>
    </rPh>
    <phoneticPr fontId="1"/>
  </si>
  <si>
    <t>1食分</t>
    <rPh sb="1" eb="2">
      <t>ショク</t>
    </rPh>
    <rPh sb="2" eb="3">
      <t>ブン</t>
    </rPh>
    <phoneticPr fontId="1"/>
  </si>
  <si>
    <t>③通院等介助に関する領域</t>
    <rPh sb="1" eb="3">
      <t>ツウイン</t>
    </rPh>
    <rPh sb="3" eb="4">
      <t>トウ</t>
    </rPh>
    <rPh sb="4" eb="6">
      <t>カイジョ</t>
    </rPh>
    <rPh sb="7" eb="8">
      <t>カン</t>
    </rPh>
    <rPh sb="10" eb="12">
      <t>リョウイキ</t>
    </rPh>
    <phoneticPr fontId="1"/>
  </si>
  <si>
    <t>通院等介助</t>
    <rPh sb="0" eb="2">
      <t>ツウイン</t>
    </rPh>
    <rPh sb="2" eb="3">
      <t>トウ</t>
    </rPh>
    <rPh sb="3" eb="5">
      <t>カイジョ</t>
    </rPh>
    <phoneticPr fontId="1"/>
  </si>
  <si>
    <t>必要な回数</t>
    <rPh sb="0" eb="2">
      <t>ヒツヨウ</t>
    </rPh>
    <rPh sb="3" eb="5">
      <t>カイスウ</t>
    </rPh>
    <phoneticPr fontId="1"/>
  </si>
  <si>
    <t>院内介助アセスメント</t>
    <rPh sb="0" eb="2">
      <t>インナイ</t>
    </rPh>
    <rPh sb="2" eb="4">
      <t>カイジョ</t>
    </rPh>
    <phoneticPr fontId="1"/>
  </si>
  <si>
    <t>④外出支援に関する領域（重度訪問介護のみ）</t>
    <rPh sb="1" eb="3">
      <t>ガイシュツ</t>
    </rPh>
    <rPh sb="3" eb="5">
      <t>シエン</t>
    </rPh>
    <rPh sb="6" eb="7">
      <t>カン</t>
    </rPh>
    <rPh sb="9" eb="11">
      <t>リョウイキ</t>
    </rPh>
    <rPh sb="12" eb="14">
      <t>ジュウド</t>
    </rPh>
    <rPh sb="14" eb="16">
      <t>ホウモン</t>
    </rPh>
    <rPh sb="16" eb="18">
      <t>カイゴ</t>
    </rPh>
    <phoneticPr fontId="1"/>
  </si>
  <si>
    <t>外出支援</t>
    <rPh sb="0" eb="2">
      <t>ガイシュツ</t>
    </rPh>
    <rPh sb="2" eb="4">
      <t>シエン</t>
    </rPh>
    <phoneticPr fontId="1"/>
  </si>
  <si>
    <t>重度訪問介護時間（①+②＋③＋④）</t>
    <rPh sb="0" eb="2">
      <t>ジュウド</t>
    </rPh>
    <rPh sb="2" eb="4">
      <t>ホウモン</t>
    </rPh>
    <rPh sb="4" eb="6">
      <t>カイゴ</t>
    </rPh>
    <rPh sb="6" eb="8">
      <t>ジカン</t>
    </rPh>
    <phoneticPr fontId="1"/>
  </si>
  <si>
    <t>介護保険の算定時間数</t>
    <rPh sb="0" eb="2">
      <t>カイゴ</t>
    </rPh>
    <rPh sb="2" eb="4">
      <t>ホケン</t>
    </rPh>
    <rPh sb="5" eb="7">
      <t>サンテイ</t>
    </rPh>
    <rPh sb="7" eb="10">
      <t>ジカンスウ</t>
    </rPh>
    <phoneticPr fontId="1"/>
  </si>
  <si>
    <t>合計
（時間）</t>
    <rPh sb="0" eb="2">
      <t>ゴウケイ</t>
    </rPh>
    <rPh sb="4" eb="6">
      <t>ジカン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</si>
  <si>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</si>
  <si>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</si>
  <si>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必要時間
(時間/1回)</t>
    <rPh sb="0" eb="2">
      <t>ヒツヨウ</t>
    </rPh>
    <rPh sb="2" eb="4">
      <t>ジカン</t>
    </rPh>
    <rPh sb="6" eb="8">
      <t>ジカン</t>
    </rPh>
    <rPh sb="10" eb="11">
      <t>カイ</t>
    </rPh>
    <phoneticPr fontId="1"/>
  </si>
  <si>
    <t>日中系サービス利用</t>
    <rPh sb="0" eb="2">
      <t>ニッチュウ</t>
    </rPh>
    <rPh sb="2" eb="3">
      <t>ケイ</t>
    </rPh>
    <rPh sb="7" eb="9">
      <t>リヨウ</t>
    </rPh>
    <phoneticPr fontId="1"/>
  </si>
  <si>
    <t>日中系サービス利用</t>
    <rPh sb="0" eb="2">
      <t>ニッチュウ</t>
    </rPh>
    <rPh sb="2" eb="3">
      <t>ケイ</t>
    </rPh>
    <rPh sb="7" eb="9">
      <t>リヨウ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</si>
  <si>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</si>
  <si>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</si>
  <si>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補正係数（日中系サービスの有無）</t>
    <rPh sb="0" eb="2">
      <t>ホセイ</t>
    </rPh>
    <rPh sb="2" eb="4">
      <t>ケイスウ</t>
    </rPh>
    <rPh sb="5" eb="7">
      <t>ニッチュウ</t>
    </rPh>
    <rPh sb="7" eb="8">
      <t>ケイ</t>
    </rPh>
    <rPh sb="13" eb="15">
      <t>ウム</t>
    </rPh>
    <phoneticPr fontId="1"/>
  </si>
  <si>
    <t>区分</t>
    <rPh sb="0" eb="2">
      <t>クブン</t>
    </rPh>
    <phoneticPr fontId="1"/>
  </si>
  <si>
    <t>係数</t>
    <rPh sb="0" eb="2">
      <t>ケイスウ</t>
    </rPh>
    <phoneticPr fontId="1"/>
  </si>
  <si>
    <t>2人介護</t>
    <rPh sb="1" eb="2">
      <t>ニン</t>
    </rPh>
    <rPh sb="2" eb="4">
      <t>カイゴ</t>
    </rPh>
    <phoneticPr fontId="1"/>
  </si>
  <si>
    <t>家族の状況</t>
    <rPh sb="0" eb="2">
      <t>カゾク</t>
    </rPh>
    <rPh sb="3" eb="5">
      <t>ジョウキョウ</t>
    </rPh>
    <phoneticPr fontId="1"/>
  </si>
  <si>
    <t>①</t>
    <phoneticPr fontId="1"/>
  </si>
  <si>
    <t>②</t>
    <phoneticPr fontId="1"/>
  </si>
  <si>
    <t>居宅</t>
    <rPh sb="0" eb="2">
      <t>キョタク</t>
    </rPh>
    <phoneticPr fontId="1"/>
  </si>
  <si>
    <t>重訪</t>
    <rPh sb="0" eb="2">
      <t>ジュウホウ</t>
    </rPh>
    <phoneticPr fontId="1"/>
  </si>
  <si>
    <t>差し引き</t>
    <rPh sb="0" eb="1">
      <t>サ</t>
    </rPh>
    <rPh sb="2" eb="3">
      <t>ヒ</t>
    </rPh>
    <phoneticPr fontId="1"/>
  </si>
  <si>
    <t>介護者Aかつ日中有り</t>
    <rPh sb="0" eb="3">
      <t>カイゴシャ</t>
    </rPh>
    <rPh sb="6" eb="8">
      <t>ニッチュウ</t>
    </rPh>
    <rPh sb="8" eb="9">
      <t>ア</t>
    </rPh>
    <phoneticPr fontId="1"/>
  </si>
  <si>
    <t>介護者Bかつ日中有り</t>
    <rPh sb="0" eb="3">
      <t>カイゴシャ</t>
    </rPh>
    <rPh sb="6" eb="8">
      <t>ニッチュウ</t>
    </rPh>
    <rPh sb="8" eb="9">
      <t>ア</t>
    </rPh>
    <phoneticPr fontId="1"/>
  </si>
  <si>
    <t>介護者Cかつ日中有り</t>
    <rPh sb="0" eb="3">
      <t>カイゴシャ</t>
    </rPh>
    <rPh sb="6" eb="8">
      <t>ニッチュウ</t>
    </rPh>
    <rPh sb="8" eb="9">
      <t>ア</t>
    </rPh>
    <phoneticPr fontId="1"/>
  </si>
  <si>
    <t>介護者Aかつ日中無し</t>
    <rPh sb="0" eb="3">
      <t>カイゴシャ</t>
    </rPh>
    <rPh sb="6" eb="8">
      <t>ニッチュウ</t>
    </rPh>
    <rPh sb="8" eb="9">
      <t>ナ</t>
    </rPh>
    <phoneticPr fontId="1"/>
  </si>
  <si>
    <t>介護者Bかつ日中無し</t>
    <rPh sb="0" eb="3">
      <t>カイゴシャ</t>
    </rPh>
    <rPh sb="6" eb="8">
      <t>ニッチュウ</t>
    </rPh>
    <rPh sb="8" eb="9">
      <t>ナ</t>
    </rPh>
    <phoneticPr fontId="1"/>
  </si>
  <si>
    <t>介護者Cかつ日中無し</t>
    <rPh sb="0" eb="3">
      <t>カイゴシャ</t>
    </rPh>
    <rPh sb="6" eb="8">
      <t>ニッチュウ</t>
    </rPh>
    <rPh sb="8" eb="9">
      <t>ナ</t>
    </rPh>
    <phoneticPr fontId="1"/>
  </si>
  <si>
    <t>勘案事項整理票</t>
    <rPh sb="0" eb="2">
      <t>カンアン</t>
    </rPh>
    <rPh sb="2" eb="4">
      <t>ジコウ</t>
    </rPh>
    <rPh sb="4" eb="6">
      <t>セイリ</t>
    </rPh>
    <rPh sb="6" eb="7">
      <t>ヒョウ</t>
    </rPh>
    <phoneticPr fontId="1"/>
  </si>
  <si>
    <t>日中サービス</t>
    <rPh sb="0" eb="2">
      <t>ニッチュウ</t>
    </rPh>
    <phoneticPr fontId="1"/>
  </si>
  <si>
    <t>合計</t>
    <rPh sb="0" eb="2">
      <t>ゴウケイ</t>
    </rPh>
    <phoneticPr fontId="1"/>
  </si>
  <si>
    <t>介護者の状況</t>
    <rPh sb="0" eb="3">
      <t>カイゴシャ</t>
    </rPh>
    <rPh sb="4" eb="6">
      <t>ジョウキョウ</t>
    </rPh>
    <phoneticPr fontId="1"/>
  </si>
  <si>
    <t>補正係数（自動計算）</t>
    <rPh sb="0" eb="2">
      <t>ホセイ</t>
    </rPh>
    <rPh sb="2" eb="4">
      <t>ケイスウ</t>
    </rPh>
    <rPh sb="5" eb="7">
      <t>ジドウ</t>
    </rPh>
    <rPh sb="7" eb="9">
      <t>ケイサン</t>
    </rPh>
    <phoneticPr fontId="1"/>
  </si>
  <si>
    <t>介護保険以前から障害</t>
    <rPh sb="0" eb="2">
      <t>カイゴ</t>
    </rPh>
    <rPh sb="2" eb="4">
      <t>ホケン</t>
    </rPh>
    <rPh sb="4" eb="6">
      <t>イゼン</t>
    </rPh>
    <rPh sb="8" eb="10">
      <t>ショウガイ</t>
    </rPh>
    <phoneticPr fontId="1"/>
  </si>
  <si>
    <t>〇</t>
    <phoneticPr fontId="1"/>
  </si>
  <si>
    <t>×</t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</si>
  <si>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</si>
  <si>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</si>
  <si>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非該当</t>
    <rPh sb="0" eb="1">
      <t>ヒ</t>
    </rPh>
    <rPh sb="1" eb="3">
      <t>ガイトウ</t>
    </rPh>
    <phoneticPr fontId="1"/>
  </si>
  <si>
    <t>2号生保</t>
    <rPh sb="1" eb="2">
      <t>ゴウ</t>
    </rPh>
    <rPh sb="2" eb="4">
      <t>セイホ</t>
    </rPh>
    <phoneticPr fontId="1"/>
  </si>
  <si>
    <t>介護度</t>
    <rPh sb="0" eb="2">
      <t>カイゴ</t>
    </rPh>
    <rPh sb="2" eb="3">
      <t>ド</t>
    </rPh>
    <phoneticPr fontId="1"/>
  </si>
  <si>
    <t>週1回</t>
    <rPh sb="0" eb="1">
      <t>シュウ</t>
    </rPh>
    <rPh sb="2" eb="3">
      <t>カイ</t>
    </rPh>
    <phoneticPr fontId="1"/>
  </si>
  <si>
    <t>目安時間</t>
    <rPh sb="0" eb="2">
      <t>メヤス</t>
    </rPh>
    <rPh sb="2" eb="4">
      <t>ジカン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</si>
  <si>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</si>
  <si>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</si>
  <si>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昭和　・　平成</t>
    <rPh sb="0" eb="2">
      <t>ショウワ</t>
    </rPh>
    <rPh sb="5" eb="7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</si>
  <si>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</si>
  <si>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</si>
  <si>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</si>
  <si>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</si>
  <si>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</si>
  <si>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10分</t>
    <rPh sb="2" eb="3">
      <t>プン</t>
    </rPh>
    <phoneticPr fontId="1"/>
  </si>
  <si>
    <t>15分</t>
    <rPh sb="2" eb="3">
      <t>フン</t>
    </rPh>
    <phoneticPr fontId="1"/>
  </si>
  <si>
    <t>20分</t>
    <rPh sb="2" eb="3">
      <t>プン</t>
    </rPh>
    <phoneticPr fontId="1"/>
  </si>
  <si>
    <t>60分</t>
    <rPh sb="2" eb="3">
      <t>プン</t>
    </rPh>
    <phoneticPr fontId="1"/>
  </si>
  <si>
    <t>食事行為</t>
    <rPh sb="0" eb="2">
      <t>ショクジ</t>
    </rPh>
    <rPh sb="2" eb="4">
      <t>コウイ</t>
    </rPh>
    <phoneticPr fontId="1"/>
  </si>
  <si>
    <t>30分</t>
    <rPh sb="2" eb="3">
      <t>プン</t>
    </rPh>
    <phoneticPr fontId="1"/>
  </si>
  <si>
    <t>40分</t>
    <rPh sb="2" eb="3">
      <t>プン</t>
    </rPh>
    <phoneticPr fontId="1"/>
  </si>
  <si>
    <t>5分</t>
    <rPh sb="1" eb="2">
      <t>フン</t>
    </rPh>
    <phoneticPr fontId="1"/>
  </si>
  <si>
    <t>本人の体格が良く、1人では抱えたり移乗の介助が困難なため。</t>
    <phoneticPr fontId="1"/>
  </si>
  <si>
    <t>妻及び子どもと同居。妻は日中就労（8時間勤務）。子どもは中学生。</t>
    <rPh sb="0" eb="1">
      <t>ツマ</t>
    </rPh>
    <rPh sb="1" eb="2">
      <t>オヨ</t>
    </rPh>
    <rPh sb="3" eb="4">
      <t>コ</t>
    </rPh>
    <rPh sb="7" eb="9">
      <t>ドウキョ</t>
    </rPh>
    <rPh sb="10" eb="11">
      <t>ツマ</t>
    </rPh>
    <rPh sb="12" eb="14">
      <t>ニッチュウ</t>
    </rPh>
    <rPh sb="14" eb="16">
      <t>シュウロウ</t>
    </rPh>
    <rPh sb="18" eb="20">
      <t>ジカン</t>
    </rPh>
    <rPh sb="20" eb="22">
      <t>キンム</t>
    </rPh>
    <rPh sb="24" eb="25">
      <t>コ</t>
    </rPh>
    <rPh sb="28" eb="31">
      <t>チュウガクセイ</t>
    </rPh>
    <phoneticPr fontId="1"/>
  </si>
  <si>
    <t>市内に実家があり、週〇回母が支援に入っている。</t>
    <rPh sb="0" eb="2">
      <t>シナイ</t>
    </rPh>
    <rPh sb="3" eb="5">
      <t>ジッカ</t>
    </rPh>
    <rPh sb="9" eb="10">
      <t>シュウ</t>
    </rPh>
    <rPh sb="11" eb="12">
      <t>カイ</t>
    </rPh>
    <rPh sb="12" eb="13">
      <t>ハハ</t>
    </rPh>
    <rPh sb="14" eb="16">
      <t>シエン</t>
    </rPh>
    <rPh sb="17" eb="18">
      <t>ハイ</t>
    </rPh>
    <phoneticPr fontId="1"/>
  </si>
  <si>
    <t>人数</t>
    <rPh sb="0" eb="2">
      <t>ニンズウ</t>
    </rPh>
    <phoneticPr fontId="1"/>
  </si>
  <si>
    <t>（各援助について、本人が行えない理由・家族が援助出来ない理由を具体的に記載すること）</t>
    <rPh sb="1" eb="4">
      <t>カクエンジョ</t>
    </rPh>
    <rPh sb="9" eb="11">
      <t>ホンニン</t>
    </rPh>
    <rPh sb="12" eb="13">
      <t>オコナ</t>
    </rPh>
    <rPh sb="16" eb="18">
      <t>リユウ</t>
    </rPh>
    <rPh sb="19" eb="21">
      <t>カゾク</t>
    </rPh>
    <rPh sb="22" eb="26">
      <t>エンジョデキ</t>
    </rPh>
    <rPh sb="28" eb="30">
      <t>リユウ</t>
    </rPh>
    <rPh sb="31" eb="34">
      <t>グタイテキ</t>
    </rPh>
    <rPh sb="35" eb="37">
      <t>キサイ</t>
    </rPh>
    <phoneticPr fontId="1"/>
  </si>
  <si>
    <t>高次脳機能障害があり、体調に波がある。体調が悪い時は動くことができず、日常動作全てにおいて介助が必要。主な介護者である妻は仕事が不規則であり、援助できない。（3交代制勤務。月5～10日夜勤があり、日中仮眠を取っている。）</t>
    <rPh sb="0" eb="2">
      <t>コウジ</t>
    </rPh>
    <rPh sb="2" eb="3">
      <t>ノウ</t>
    </rPh>
    <rPh sb="3" eb="5">
      <t>キノウ</t>
    </rPh>
    <rPh sb="5" eb="7">
      <t>ショウガイ</t>
    </rPh>
    <rPh sb="11" eb="13">
      <t>タイチョウ</t>
    </rPh>
    <rPh sb="14" eb="15">
      <t>ナミ</t>
    </rPh>
    <rPh sb="19" eb="21">
      <t>タイチョウ</t>
    </rPh>
    <rPh sb="22" eb="23">
      <t>ワル</t>
    </rPh>
    <rPh sb="24" eb="25">
      <t>トキ</t>
    </rPh>
    <rPh sb="26" eb="27">
      <t>ウゴ</t>
    </rPh>
    <rPh sb="35" eb="37">
      <t>ニチジョウ</t>
    </rPh>
    <rPh sb="37" eb="39">
      <t>ドウサ</t>
    </rPh>
    <rPh sb="39" eb="40">
      <t>スベ</t>
    </rPh>
    <rPh sb="45" eb="47">
      <t>カイジョ</t>
    </rPh>
    <rPh sb="48" eb="50">
      <t>ヒツヨウ</t>
    </rPh>
    <rPh sb="51" eb="52">
      <t>オモ</t>
    </rPh>
    <rPh sb="53" eb="56">
      <t>カイゴシャ</t>
    </rPh>
    <rPh sb="59" eb="60">
      <t>ツマ</t>
    </rPh>
    <rPh sb="61" eb="63">
      <t>シゴト</t>
    </rPh>
    <rPh sb="64" eb="67">
      <t>フキソク</t>
    </rPh>
    <rPh sb="71" eb="73">
      <t>エンジョ</t>
    </rPh>
    <rPh sb="80" eb="83">
      <t>コウタイセイ</t>
    </rPh>
    <rPh sb="83" eb="85">
      <t>キンム</t>
    </rPh>
    <rPh sb="86" eb="87">
      <t>ツキ</t>
    </rPh>
    <rPh sb="91" eb="92">
      <t>ニチ</t>
    </rPh>
    <rPh sb="92" eb="94">
      <t>ヤキン</t>
    </rPh>
    <rPh sb="98" eb="100">
      <t>ニッチュウ</t>
    </rPh>
    <rPh sb="100" eb="102">
      <t>カミン</t>
    </rPh>
    <rPh sb="103" eb="104">
      <t>ト</t>
    </rPh>
    <phoneticPr fontId="1"/>
  </si>
  <si>
    <t>勘案事項整理票（居宅系）</t>
    <rPh sb="0" eb="2">
      <t>カンアン</t>
    </rPh>
    <rPh sb="2" eb="4">
      <t>ジコウ</t>
    </rPh>
    <rPh sb="4" eb="6">
      <t>セイリ</t>
    </rPh>
    <rPh sb="6" eb="7">
      <t>ヒョウ</t>
    </rPh>
    <rPh sb="8" eb="10">
      <t>キョタク</t>
    </rPh>
    <rPh sb="10" eb="11">
      <t>ケイ</t>
    </rPh>
    <phoneticPr fontId="1"/>
  </si>
  <si>
    <t>昭和・平成</t>
    <rPh sb="0" eb="2">
      <t>ショウワ</t>
    </rPh>
    <rPh sb="3" eb="5">
      <t>ヘイセイ</t>
    </rPh>
    <phoneticPr fontId="1"/>
  </si>
  <si>
    <t>A</t>
  </si>
  <si>
    <t>山口　太郎</t>
    <rPh sb="0" eb="2">
      <t>ヤマグチ</t>
    </rPh>
    <rPh sb="2" eb="4">
      <t>シモヤマグチ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</si>
</sst>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_ "/>
    <numFmt numFmtId="178" formatCode="0.0_);[Red]\(0.0\)"/>
    <numFmt numFmtId="179" formatCode="0.00_);[Red]\(0.00\)"/>
    <numFmt numFmtId="180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4" xfId="0" applyFill="1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5" fillId="4" borderId="0" xfId="0" applyFont="1" applyFill="1">
      <alignment vertical="center"/>
    </xf>
    <xf numFmtId="0" fontId="5" fillId="0" borderId="20" xfId="0" applyFont="1" applyBorder="1">
      <alignment vertical="center"/>
    </xf>
    <xf numFmtId="0" fontId="7" fillId="4" borderId="0" xfId="0" applyFont="1" applyFill="1">
      <alignment vertical="center"/>
    </xf>
    <xf numFmtId="0" fontId="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wrapText="1"/>
    </xf>
    <xf numFmtId="176" fontId="5" fillId="4" borderId="21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shrinkToFit="1"/>
    </xf>
    <xf numFmtId="0" fontId="13" fillId="0" borderId="6" xfId="0" applyFont="1" applyBorder="1" applyAlignment="1">
      <alignment shrinkToFit="1"/>
    </xf>
    <xf numFmtId="0" fontId="5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shrinkToFi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6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180" fontId="5" fillId="0" borderId="5" xfId="0" applyNumberFormat="1" applyFont="1" applyFill="1" applyBorder="1" applyAlignment="1">
      <alignment horizontal="right" wrapText="1"/>
    </xf>
    <xf numFmtId="180" fontId="5" fillId="0" borderId="6" xfId="0" applyNumberFormat="1" applyFont="1" applyFill="1" applyBorder="1" applyAlignment="1">
      <alignment horizontal="right" wrapText="1"/>
    </xf>
    <xf numFmtId="180" fontId="5" fillId="0" borderId="7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0" fontId="5" fillId="0" borderId="11" xfId="0" applyNumberFormat="1" applyFont="1" applyFill="1" applyBorder="1" applyAlignment="1">
      <alignment horizontal="right" wrapText="1"/>
    </xf>
    <xf numFmtId="180" fontId="5" fillId="0" borderId="12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wrapText="1"/>
    </xf>
    <xf numFmtId="176" fontId="5" fillId="4" borderId="14" xfId="0" applyNumberFormat="1" applyFont="1" applyFill="1" applyBorder="1" applyAlignment="1">
      <alignment horizontal="right" wrapText="1"/>
    </xf>
    <xf numFmtId="0" fontId="4" fillId="0" borderId="0" xfId="0" applyFont="1" applyAlignment="1"/>
    <xf numFmtId="0" fontId="5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76" fontId="5" fillId="0" borderId="19" xfId="0" applyNumberFormat="1" applyFont="1" applyFill="1" applyBorder="1" applyAlignment="1">
      <alignment horizontal="right" wrapText="1"/>
    </xf>
    <xf numFmtId="176" fontId="5" fillId="0" borderId="19" xfId="0" applyNumberFormat="1" applyFont="1" applyBorder="1" applyAlignment="1">
      <alignment horizontal="right"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2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80" fontId="5" fillId="0" borderId="5" xfId="0" applyNumberFormat="1" applyFont="1" applyFill="1" applyBorder="1" applyAlignment="1"/>
    <xf numFmtId="180" fontId="5" fillId="0" borderId="6" xfId="0" applyNumberFormat="1" applyFont="1" applyFill="1" applyBorder="1" applyAlignment="1"/>
    <xf numFmtId="180" fontId="5" fillId="0" borderId="6" xfId="0" applyNumberFormat="1" applyFont="1" applyBorder="1" applyAlignment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79" fontId="5" fillId="4" borderId="14" xfId="0" applyNumberFormat="1" applyFont="1" applyFill="1" applyBorder="1" applyAlignment="1">
      <alignment horizontal="right" wrapText="1"/>
    </xf>
    <xf numFmtId="0" fontId="5" fillId="4" borderId="14" xfId="0" applyFont="1" applyFill="1" applyBorder="1" applyAlignment="1">
      <alignment horizontal="right" shrinkToFit="1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179" fontId="5" fillId="0" borderId="22" xfId="0" applyNumberFormat="1" applyFont="1" applyFill="1" applyBorder="1" applyAlignment="1">
      <alignment horizontal="right" wrapText="1"/>
    </xf>
    <xf numFmtId="179" fontId="5" fillId="0" borderId="23" xfId="0" applyNumberFormat="1" applyFont="1" applyFill="1" applyBorder="1" applyAlignment="1">
      <alignment horizontal="right" wrapText="1"/>
    </xf>
    <xf numFmtId="179" fontId="5" fillId="0" borderId="24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shrinkToFit="1"/>
    </xf>
    <xf numFmtId="0" fontId="5" fillId="0" borderId="20" xfId="0" applyFont="1" applyBorder="1" applyAlignment="1">
      <alignment horizontal="right" shrinkToFit="1"/>
    </xf>
    <xf numFmtId="0" fontId="5" fillId="0" borderId="33" xfId="0" applyFont="1" applyBorder="1" applyAlignment="1">
      <alignment horizontal="right" shrinkToFit="1"/>
    </xf>
    <xf numFmtId="179" fontId="5" fillId="0" borderId="1" xfId="0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/>
    <xf numFmtId="180" fontId="5" fillId="0" borderId="2" xfId="0" applyNumberFormat="1" applyFont="1" applyBorder="1" applyAlignment="1"/>
    <xf numFmtId="0" fontId="5" fillId="0" borderId="4" xfId="0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5" fillId="0" borderId="2" xfId="0" applyNumberFormat="1" applyFont="1" applyBorder="1" applyAlignment="1"/>
    <xf numFmtId="0" fontId="13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180" fontId="13" fillId="0" borderId="10" xfId="0" applyNumberFormat="1" applyFont="1" applyBorder="1" applyAlignment="1">
      <alignment horizontal="right" wrapText="1"/>
    </xf>
    <xf numFmtId="180" fontId="13" fillId="0" borderId="11" xfId="0" applyNumberFormat="1" applyFont="1" applyBorder="1" applyAlignment="1">
      <alignment horizontal="right" wrapText="1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5" fillId="0" borderId="2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76" fontId="5" fillId="0" borderId="20" xfId="0" applyNumberFormat="1" applyFont="1" applyFill="1" applyBorder="1" applyAlignment="1">
      <alignment horizontal="right" wrapText="1"/>
    </xf>
    <xf numFmtId="176" fontId="5" fillId="0" borderId="20" xfId="0" applyNumberFormat="1" applyFont="1" applyBorder="1" applyAlignment="1">
      <alignment horizontal="right" wrapText="1"/>
    </xf>
    <xf numFmtId="178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22" xfId="0" applyNumberFormat="1" applyFont="1" applyFill="1" applyBorder="1" applyAlignment="1">
      <alignment horizontal="right" wrapText="1"/>
    </xf>
    <xf numFmtId="178" fontId="5" fillId="0" borderId="23" xfId="0" applyNumberFormat="1" applyFont="1" applyFill="1" applyBorder="1" applyAlignment="1">
      <alignment horizontal="right" wrapText="1"/>
    </xf>
    <xf numFmtId="178" fontId="5" fillId="0" borderId="24" xfId="0" applyNumberFormat="1" applyFont="1" applyFill="1" applyBorder="1" applyAlignment="1">
      <alignment horizontal="right" wrapText="1"/>
    </xf>
    <xf numFmtId="178" fontId="5" fillId="4" borderId="14" xfId="0" applyNumberFormat="1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right" shrinkToFit="1"/>
    </xf>
    <xf numFmtId="0" fontId="5" fillId="0" borderId="19" xfId="0" applyFont="1" applyFill="1" applyBorder="1" applyAlignment="1">
      <alignment horizontal="right" shrinkToFit="1"/>
    </xf>
    <xf numFmtId="0" fontId="5" fillId="0" borderId="19" xfId="0" applyFont="1" applyBorder="1" applyAlignment="1">
      <alignment horizontal="right" shrinkToFit="1"/>
    </xf>
    <xf numFmtId="0" fontId="5" fillId="4" borderId="14" xfId="0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right" wrapTex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textRotation="255"/>
    </xf>
    <xf numFmtId="0" fontId="13" fillId="2" borderId="19" xfId="0" applyFont="1" applyFill="1" applyBorder="1" applyAlignment="1">
      <alignment vertical="center" textRotation="255"/>
    </xf>
    <xf numFmtId="0" fontId="5" fillId="0" borderId="33" xfId="0" applyFont="1" applyFill="1" applyBorder="1" applyAlignment="1">
      <alignment horizontal="right" wrapText="1"/>
    </xf>
    <xf numFmtId="0" fontId="5" fillId="0" borderId="33" xfId="0" applyFont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33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3" borderId="29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 shrinkToFit="1"/>
    </xf>
    <xf numFmtId="0" fontId="5" fillId="3" borderId="26" xfId="0" applyFont="1" applyFill="1" applyBorder="1" applyAlignment="1">
      <alignment vertical="center" shrinkToFit="1"/>
    </xf>
    <xf numFmtId="0" fontId="5" fillId="3" borderId="28" xfId="0" applyFont="1" applyFill="1" applyBorder="1" applyAlignment="1">
      <alignment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4" fillId="0" borderId="34" xfId="0" applyFont="1" applyBorder="1" applyAlignment="1"/>
    <xf numFmtId="0" fontId="13" fillId="0" borderId="34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right" wrapText="1"/>
    </xf>
    <xf numFmtId="0" fontId="5" fillId="0" borderId="19" xfId="0" applyNumberFormat="1" applyFont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5" fillId="0" borderId="3" xfId="0" applyFont="1" applyBorder="1" applyAlignment="1"/>
    <xf numFmtId="0" fontId="13" fillId="0" borderId="3" xfId="0" applyFont="1" applyBorder="1" applyAlignment="1"/>
    <xf numFmtId="0" fontId="5" fillId="0" borderId="3" xfId="0" applyFont="1" applyBorder="1" applyAlignment="1">
      <alignment shrinkToFit="1"/>
    </xf>
    <xf numFmtId="0" fontId="13" fillId="0" borderId="3" xfId="0" applyFont="1" applyBorder="1" applyAlignment="1">
      <alignment shrinkToFit="1"/>
    </xf>
    <xf numFmtId="0" fontId="4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4" borderId="21" xfId="0" applyFont="1" applyFill="1" applyBorder="1" applyAlignment="1">
      <alignment horizontal="right" wrapText="1"/>
    </xf>
    <xf numFmtId="178" fontId="7" fillId="0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4" borderId="14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19" xfId="0" applyNumberFormat="1" applyFont="1" applyFill="1" applyBorder="1" applyAlignment="1">
      <alignment horizontal="right" wrapText="1"/>
    </xf>
    <xf numFmtId="0" fontId="7" fillId="0" borderId="1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4" borderId="14" xfId="0" applyNumberFormat="1" applyFont="1" applyFill="1" applyBorder="1" applyAlignment="1">
      <alignment horizontal="right" wrapText="1"/>
    </xf>
    <xf numFmtId="176" fontId="7" fillId="4" borderId="14" xfId="0" applyNumberFormat="1" applyFont="1" applyFill="1" applyBorder="1" applyAlignment="1">
      <alignment horizontal="right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20" xfId="0" applyNumberFormat="1" applyFont="1" applyFill="1" applyBorder="1" applyAlignment="1">
      <alignment horizontal="right" wrapText="1"/>
    </xf>
    <xf numFmtId="0" fontId="5" fillId="0" borderId="20" xfId="0" applyNumberFormat="1" applyFont="1" applyBorder="1" applyAlignment="1">
      <alignment horizontal="right" wrapText="1"/>
    </xf>
    <xf numFmtId="0" fontId="5" fillId="4" borderId="21" xfId="0" applyNumberFormat="1" applyFont="1" applyFill="1" applyBorder="1" applyAlignment="1">
      <alignment horizontal="right" wrapText="1"/>
    </xf>
    <xf numFmtId="0" fontId="5" fillId="4" borderId="14" xfId="0" applyNumberFormat="1" applyFont="1" applyFill="1" applyBorder="1" applyAlignment="1">
      <alignment horizontal="right" wrapText="1"/>
    </xf>
    <xf numFmtId="176" fontId="7" fillId="0" borderId="5" xfId="0" applyNumberFormat="1" applyFont="1" applyFill="1" applyBorder="1" applyAlignment="1">
      <alignment horizontal="right" wrapText="1"/>
    </xf>
    <xf numFmtId="176" fontId="7" fillId="0" borderId="6" xfId="0" applyNumberFormat="1" applyFont="1" applyFill="1" applyBorder="1" applyAlignment="1">
      <alignment horizontal="right" wrapText="1"/>
    </xf>
    <xf numFmtId="176" fontId="7" fillId="0" borderId="7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shrinkToFit="1"/>
    </xf>
    <xf numFmtId="0" fontId="0" fillId="2" borderId="19" xfId="0" applyFill="1" applyBorder="1" applyAlignment="1">
      <alignment vertical="center" textRotation="255"/>
    </xf>
    <xf numFmtId="0" fontId="12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80" fontId="0" fillId="0" borderId="10" xfId="0" applyNumberFormat="1" applyBorder="1" applyAlignment="1">
      <alignment horizontal="right" wrapText="1"/>
    </xf>
    <xf numFmtId="180" fontId="0" fillId="0" borderId="11" xfId="0" applyNumberFormat="1" applyBorder="1" applyAlignment="1">
      <alignment horizontal="right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16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FFCCFF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</xdr:row>
      <xdr:rowOff>171450</xdr:rowOff>
    </xdr:from>
    <xdr:to>
      <xdr:col>45</xdr:col>
      <xdr:colOff>47625</xdr:colOff>
      <xdr:row>8</xdr:row>
      <xdr:rowOff>152400</xdr:rowOff>
    </xdr:to>
    <xdr:sp macro="" textlink="">
      <xdr:nvSpPr>
        <xdr:cNvPr id="2" name="フローチャート: 代替処理 1"/>
        <xdr:cNvSpPr/>
      </xdr:nvSpPr>
      <xdr:spPr>
        <a:xfrm>
          <a:off x="7677150" y="352425"/>
          <a:ext cx="2933700" cy="1247775"/>
        </a:xfrm>
        <a:prstGeom prst="flowChartAlternateProcess">
          <a:avLst/>
        </a:prstGeom>
        <a:solidFill>
          <a:schemeClr val="accent1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161925</xdr:colOff>
      <xdr:row>1</xdr:row>
      <xdr:rowOff>85725</xdr:rowOff>
    </xdr:from>
    <xdr:to>
      <xdr:col>27</xdr:col>
      <xdr:colOff>38100</xdr:colOff>
      <xdr:row>2</xdr:row>
      <xdr:rowOff>161925</xdr:rowOff>
    </xdr:to>
    <xdr:sp macro="" textlink="">
      <xdr:nvSpPr>
        <xdr:cNvPr id="2" name="正方形/長方形 1"/>
        <xdr:cNvSpPr/>
      </xdr:nvSpPr>
      <xdr:spPr>
        <a:xfrm>
          <a:off x="5400675" y="266700"/>
          <a:ext cx="1066800" cy="2571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プルダウン</a:t>
          </a:r>
        </a:p>
      </xdr:txBody>
    </xdr:sp>
    <xdr:clientData/>
  </xdr:twoCellAnchor>
  <xdr:twoCellAnchor>
    <xdr:from>
      <xdr:col>9</xdr:col>
      <xdr:colOff>114300</xdr:colOff>
      <xdr:row>2</xdr:row>
      <xdr:rowOff>33338</xdr:rowOff>
    </xdr:from>
    <xdr:to>
      <xdr:col>22</xdr:col>
      <xdr:colOff>161925</xdr:colOff>
      <xdr:row>4</xdr:row>
      <xdr:rowOff>95250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>
          <a:off x="2257425" y="395288"/>
          <a:ext cx="3143250" cy="4238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</xdr:row>
      <xdr:rowOff>161925</xdr:rowOff>
    </xdr:from>
    <xdr:to>
      <xdr:col>25</xdr:col>
      <xdr:colOff>9525</xdr:colOff>
      <xdr:row>4</xdr:row>
      <xdr:rowOff>104775</xdr:rowOff>
    </xdr:to>
    <xdr:cxnSp macro="">
      <xdr:nvCxnSpPr>
        <xdr:cNvPr id="6" name="直線矢印コネクタ 5"/>
        <xdr:cNvCxnSpPr/>
      </xdr:nvCxnSpPr>
      <xdr:spPr>
        <a:xfrm flipH="1">
          <a:off x="4914900" y="523875"/>
          <a:ext cx="1047750" cy="304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219075</xdr:colOff>
      <xdr:row>2</xdr:row>
      <xdr:rowOff>161925</xdr:rowOff>
    </xdr:from>
    <xdr:to>
      <xdr:col>28</xdr:col>
      <xdr:colOff>47625</xdr:colOff>
      <xdr:row>6</xdr:row>
      <xdr:rowOff>47625</xdr:rowOff>
    </xdr:to>
    <xdr:cxnSp macro="">
      <xdr:nvCxnSpPr>
        <xdr:cNvPr id="7" name="直線矢印コネクタ 6"/>
        <xdr:cNvCxnSpPr>
          <a:stCxn id="2" idx="2"/>
        </xdr:cNvCxnSpPr>
      </xdr:nvCxnSpPr>
      <xdr:spPr>
        <a:xfrm>
          <a:off x="5934075" y="523875"/>
          <a:ext cx="781050" cy="609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2</xdr:row>
      <xdr:rowOff>33338</xdr:rowOff>
    </xdr:from>
    <xdr:to>
      <xdr:col>22</xdr:col>
      <xdr:colOff>161925</xdr:colOff>
      <xdr:row>7</xdr:row>
      <xdr:rowOff>166687</xdr:rowOff>
    </xdr:to>
    <xdr:cxnSp macro="">
      <xdr:nvCxnSpPr>
        <xdr:cNvPr id="11" name="直線矢印コネクタ 10"/>
        <xdr:cNvCxnSpPr>
          <a:stCxn id="2" idx="1"/>
        </xdr:cNvCxnSpPr>
      </xdr:nvCxnSpPr>
      <xdr:spPr>
        <a:xfrm flipH="1">
          <a:off x="1266825" y="395288"/>
          <a:ext cx="4133850" cy="10382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190501</xdr:colOff>
      <xdr:row>10</xdr:row>
      <xdr:rowOff>57150</xdr:rowOff>
    </xdr:from>
    <xdr:to>
      <xdr:col>21</xdr:col>
      <xdr:colOff>104775</xdr:colOff>
      <xdr:row>12</xdr:row>
      <xdr:rowOff>161925</xdr:rowOff>
    </xdr:to>
    <xdr:sp macro="" textlink="">
      <xdr:nvSpPr>
        <xdr:cNvPr id="13" name="正方形/長方形 12"/>
        <xdr:cNvSpPr/>
      </xdr:nvSpPr>
      <xdr:spPr>
        <a:xfrm>
          <a:off x="2809876" y="1866900"/>
          <a:ext cx="2295524" cy="4667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支給量上限は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箇所のプルダウンを入力すると自動計算する。</a:t>
          </a:r>
        </a:p>
      </xdr:txBody>
    </xdr:sp>
    <xdr:clientData/>
  </xdr:twoCellAnchor>
  <xdr:twoCellAnchor>
    <xdr:from>
      <xdr:col>10</xdr:col>
      <xdr:colOff>219078</xdr:colOff>
      <xdr:row>9</xdr:row>
      <xdr:rowOff>123828</xdr:rowOff>
    </xdr:from>
    <xdr:to>
      <xdr:col>11</xdr:col>
      <xdr:colOff>190501</xdr:colOff>
      <xdr:row>11</xdr:row>
      <xdr:rowOff>114300</xdr:rowOff>
    </xdr:to>
    <xdr:cxnSp macro="">
      <xdr:nvCxnSpPr>
        <xdr:cNvPr id="15" name="直線矢印コネクタ 14"/>
        <xdr:cNvCxnSpPr>
          <a:stCxn id="13" idx="1"/>
        </xdr:cNvCxnSpPr>
      </xdr:nvCxnSpPr>
      <xdr:spPr>
        <a:xfrm flipH="1" flipV="1">
          <a:off x="2600328" y="1752603"/>
          <a:ext cx="209548" cy="3524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228600</xdr:colOff>
      <xdr:row>1</xdr:row>
      <xdr:rowOff>142875</xdr:rowOff>
    </xdr:from>
    <xdr:to>
      <xdr:col>44</xdr:col>
      <xdr:colOff>200025</xdr:colOff>
      <xdr:row>8</xdr:row>
      <xdr:rowOff>123825</xdr:rowOff>
    </xdr:to>
    <xdr:sp macro="" textlink="">
      <xdr:nvSpPr>
        <xdr:cNvPr id="14" name="フローチャート: 代替処理 13"/>
        <xdr:cNvSpPr/>
      </xdr:nvSpPr>
      <xdr:spPr>
        <a:xfrm>
          <a:off x="7610475" y="323850"/>
          <a:ext cx="2933700" cy="1247775"/>
        </a:xfrm>
        <a:prstGeom prst="flowChartAlternateProcess">
          <a:avLst/>
        </a:prstGeom>
        <a:solidFill>
          <a:schemeClr val="accent1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2</xdr:row>
      <xdr:rowOff>171450</xdr:rowOff>
    </xdr:from>
    <xdr:to>
      <xdr:col>16</xdr:col>
      <xdr:colOff>228600</xdr:colOff>
      <xdr:row>4</xdr:row>
      <xdr:rowOff>19050</xdr:rowOff>
    </xdr:to>
    <xdr:sp macro="" textlink="">
      <xdr:nvSpPr>
        <xdr:cNvPr id="10" name="円/楕円 9"/>
        <xdr:cNvSpPr/>
      </xdr:nvSpPr>
      <xdr:spPr>
        <a:xfrm>
          <a:off x="3581400" y="533400"/>
          <a:ext cx="457200" cy="20955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209550</xdr:colOff>
      <xdr:row>24</xdr:row>
      <xdr:rowOff>47624</xdr:rowOff>
    </xdr:from>
    <xdr:to>
      <xdr:col>30</xdr:col>
      <xdr:colOff>95250</xdr:colOff>
      <xdr:row>33</xdr:row>
      <xdr:rowOff>161924</xdr:rowOff>
    </xdr:to>
    <xdr:sp macro="" textlink="">
      <xdr:nvSpPr>
        <xdr:cNvPr id="18" name="上矢印吹き出し 17"/>
        <xdr:cNvSpPr/>
      </xdr:nvSpPr>
      <xdr:spPr>
        <a:xfrm>
          <a:off x="5686425" y="4391024"/>
          <a:ext cx="1552575" cy="1743075"/>
        </a:xfrm>
        <a:prstGeom prst="upArrowCallout">
          <a:avLst>
            <a:gd name="adj1" fmla="val 25000"/>
            <a:gd name="adj2" fmla="val 25000"/>
            <a:gd name="adj3" fmla="val 25000"/>
            <a:gd name="adj4" fmla="val 6497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</a:rPr>
            <a:t>審査会に諮るため、標準支給量を超える場合は、どうしてその支給量が必要なのか具体的に記載してください。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63"/>
  <sheetViews>
    <sheetView showZeros="0" tabSelected="1" zoomScaleNormal="100" workbookViewId="0">
      <selection activeCell="AL10" sqref="AL10"/>
    </sheetView>
  </sheetViews>
  <sheetFormatPr defaultRowHeight="12"/>
  <cols>
    <col min="1" max="37" width="3.125" style="3" customWidth="1"/>
    <col min="38" max="65" width="2.875" style="3" customWidth="1"/>
    <col min="66" max="16384" width="9" style="3"/>
  </cols>
  <sheetData>
    <row r="1" spans="1:44" ht="14.45" customHeight="1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4"/>
      <c r="T1" s="104"/>
      <c r="U1" s="104"/>
      <c r="V1" s="104"/>
      <c r="W1" s="105"/>
      <c r="X1" s="105"/>
      <c r="Y1" s="105"/>
      <c r="Z1" s="105"/>
      <c r="AA1" s="105"/>
      <c r="AB1" s="105"/>
      <c r="AC1" s="105"/>
      <c r="AD1" s="105"/>
      <c r="AE1" s="105"/>
    </row>
    <row r="2" spans="1:44" ht="14.45" customHeight="1">
      <c r="A2" s="134" t="s">
        <v>26</v>
      </c>
      <c r="B2" s="105"/>
      <c r="C2" s="105"/>
      <c r="D2" s="105"/>
      <c r="E2" s="105"/>
      <c r="F2" s="105"/>
      <c r="G2" s="105"/>
      <c r="AH2" s="3" t="s">
        <v>107</v>
      </c>
    </row>
    <row r="3" spans="1:44" ht="14.45" customHeight="1">
      <c r="A3" s="78"/>
      <c r="B3" s="78"/>
      <c r="C3" s="78"/>
      <c r="D3" s="78"/>
      <c r="E3" s="78"/>
      <c r="F3" s="78"/>
      <c r="G3" s="78"/>
      <c r="AO3" s="101" t="s">
        <v>94</v>
      </c>
      <c r="AP3" s="48"/>
      <c r="AQ3" s="101" t="s">
        <v>95</v>
      </c>
      <c r="AR3" s="48"/>
    </row>
    <row r="4" spans="1:44" ht="14.45" customHeight="1">
      <c r="A4" s="82" t="s">
        <v>118</v>
      </c>
      <c r="B4" s="83"/>
      <c r="C4" s="83"/>
      <c r="D4" s="84"/>
      <c r="E4" s="85"/>
      <c r="F4" s="43"/>
      <c r="G4" s="43"/>
      <c r="H4" s="43"/>
      <c r="I4" s="43"/>
      <c r="J4" s="86"/>
      <c r="K4" s="87" t="s">
        <v>119</v>
      </c>
      <c r="L4" s="88"/>
      <c r="M4" s="88"/>
      <c r="N4" s="88"/>
      <c r="O4" s="88"/>
      <c r="P4" s="89" t="s">
        <v>141</v>
      </c>
      <c r="Q4" s="90"/>
      <c r="R4" s="90"/>
      <c r="S4" s="90"/>
      <c r="T4" s="21"/>
      <c r="U4" s="21" t="s">
        <v>121</v>
      </c>
      <c r="V4" s="21"/>
      <c r="W4" s="21" t="s">
        <v>122</v>
      </c>
      <c r="X4" s="21"/>
      <c r="Y4" s="21" t="s">
        <v>123</v>
      </c>
      <c r="Z4" s="91" t="s">
        <v>124</v>
      </c>
      <c r="AA4" s="92"/>
      <c r="AB4" s="93"/>
      <c r="AC4" s="94"/>
      <c r="AD4" s="43"/>
      <c r="AE4" s="26" t="s">
        <v>125</v>
      </c>
      <c r="AO4" s="31"/>
      <c r="AP4" s="32"/>
      <c r="AQ4" s="31"/>
      <c r="AR4" s="32"/>
    </row>
    <row r="5" spans="1:44" ht="14.45" customHeight="1">
      <c r="A5" s="82" t="s">
        <v>33</v>
      </c>
      <c r="B5" s="83"/>
      <c r="C5" s="83"/>
      <c r="D5" s="84"/>
      <c r="E5" s="97"/>
      <c r="F5" s="98"/>
      <c r="G5" s="98"/>
      <c r="H5" s="98"/>
      <c r="I5" s="98"/>
      <c r="J5" s="98"/>
      <c r="K5" s="87" t="s">
        <v>83</v>
      </c>
      <c r="L5" s="88"/>
      <c r="M5" s="88"/>
      <c r="N5" s="88"/>
      <c r="O5" s="88"/>
      <c r="P5" s="99"/>
      <c r="Q5" s="99"/>
      <c r="R5" s="99"/>
      <c r="S5" s="99"/>
      <c r="T5" s="100"/>
      <c r="U5" s="100"/>
      <c r="V5" s="87" t="s">
        <v>34</v>
      </c>
      <c r="W5" s="87"/>
      <c r="X5" s="87"/>
      <c r="Y5" s="87"/>
      <c r="Z5" s="95"/>
      <c r="AA5" s="40"/>
      <c r="AB5" s="40"/>
      <c r="AC5" s="40"/>
      <c r="AD5" s="96"/>
      <c r="AE5" s="86"/>
      <c r="AH5" s="80" t="s">
        <v>92</v>
      </c>
      <c r="AI5" s="80" t="s">
        <v>91</v>
      </c>
      <c r="AJ5" s="81"/>
      <c r="AK5" s="81"/>
      <c r="AL5" s="81"/>
      <c r="AM5" s="81"/>
      <c r="AN5" s="81"/>
      <c r="AO5" s="80" t="e">
        <f>VLOOKUP(AC6,リスト!A31:B33,2)</f>
        <v>#N/A</v>
      </c>
      <c r="AP5" s="81"/>
      <c r="AQ5" s="80" t="e">
        <f>VLOOKUP(AC6,リスト!A31:B33,2)</f>
        <v>#N/A</v>
      </c>
      <c r="AR5" s="81"/>
    </row>
    <row r="6" spans="1:44" ht="14.45" customHeight="1">
      <c r="A6" s="246" t="s">
        <v>9</v>
      </c>
      <c r="B6" s="247"/>
      <c r="C6" s="247"/>
      <c r="D6" s="247"/>
      <c r="E6" s="24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8"/>
      <c r="W6" s="128"/>
      <c r="X6" s="128"/>
      <c r="Y6" s="25"/>
      <c r="Z6" s="118" t="s">
        <v>2</v>
      </c>
      <c r="AA6" s="118"/>
      <c r="AB6" s="119"/>
      <c r="AC6" s="122"/>
      <c r="AD6" s="119"/>
      <c r="AE6" s="119"/>
      <c r="AH6" s="81"/>
      <c r="AI6" s="102" t="s">
        <v>84</v>
      </c>
      <c r="AJ6" s="43"/>
      <c r="AK6" s="43"/>
      <c r="AL6" s="43"/>
      <c r="AM6" s="43"/>
      <c r="AN6" s="43"/>
      <c r="AO6" s="80" t="e">
        <f>リスト!I30</f>
        <v>#N/A</v>
      </c>
      <c r="AP6" s="81"/>
      <c r="AQ6" s="80" t="e">
        <f>リスト!I30</f>
        <v>#N/A</v>
      </c>
      <c r="AR6" s="81"/>
    </row>
    <row r="7" spans="1:44" ht="14.45" customHeight="1">
      <c r="A7" s="246"/>
      <c r="B7" s="247"/>
      <c r="C7" s="247"/>
      <c r="D7" s="247"/>
      <c r="E7" s="4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  <c r="W7" s="124"/>
      <c r="X7" s="124"/>
      <c r="Y7" s="5"/>
      <c r="Z7" s="120"/>
      <c r="AA7" s="120"/>
      <c r="AB7" s="120"/>
      <c r="AC7" s="120"/>
      <c r="AD7" s="120"/>
      <c r="AE7" s="120"/>
      <c r="AH7" s="81"/>
      <c r="AI7" s="80" t="s">
        <v>96</v>
      </c>
      <c r="AJ7" s="81"/>
      <c r="AK7" s="81"/>
      <c r="AL7" s="81"/>
      <c r="AM7" s="81"/>
      <c r="AN7" s="81"/>
      <c r="AO7" s="80" t="e">
        <f>AO5-AO6</f>
        <v>#N/A</v>
      </c>
      <c r="AP7" s="81"/>
      <c r="AQ7" s="80" t="e">
        <f>AQ5-AQ6</f>
        <v>#N/A</v>
      </c>
      <c r="AR7" s="81"/>
    </row>
    <row r="8" spans="1:44" ht="14.45" customHeight="1">
      <c r="A8" s="82"/>
      <c r="B8" s="83"/>
      <c r="C8" s="83"/>
      <c r="D8" s="83"/>
      <c r="E8" s="6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7"/>
      <c r="Z8" s="121"/>
      <c r="AA8" s="121"/>
      <c r="AB8" s="121"/>
      <c r="AC8" s="121"/>
      <c r="AD8" s="121"/>
      <c r="AE8" s="121"/>
      <c r="AH8" s="11" t="s">
        <v>93</v>
      </c>
      <c r="AI8" s="80" t="s">
        <v>90</v>
      </c>
      <c r="AJ8" s="81"/>
      <c r="AK8" s="81"/>
      <c r="AL8" s="81"/>
      <c r="AM8" s="81"/>
      <c r="AN8" s="81"/>
      <c r="AO8" s="80" t="e">
        <f>VLOOKUP(E9,リスト!A37:C38,2)</f>
        <v>#N/A</v>
      </c>
      <c r="AP8" s="81"/>
      <c r="AQ8" s="80" t="e">
        <f>VLOOKUP(E9,リスト!A37:C38,3)</f>
        <v>#N/A</v>
      </c>
      <c r="AR8" s="81"/>
    </row>
    <row r="9" spans="1:44" ht="14.45" customHeight="1" thickBot="1">
      <c r="A9" s="82" t="s">
        <v>35</v>
      </c>
      <c r="B9" s="83"/>
      <c r="C9" s="83"/>
      <c r="D9" s="84"/>
      <c r="E9" s="112"/>
      <c r="F9" s="113"/>
      <c r="G9" s="114"/>
      <c r="H9" s="248" t="s">
        <v>36</v>
      </c>
      <c r="I9" s="249"/>
      <c r="J9" s="250"/>
      <c r="K9" s="115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7"/>
      <c r="Y9" s="117"/>
      <c r="Z9" s="117"/>
      <c r="AA9" s="117"/>
      <c r="AB9" s="117"/>
      <c r="AC9" s="117"/>
      <c r="AD9" s="117"/>
      <c r="AE9" s="114"/>
    </row>
    <row r="10" spans="1:44" ht="14.45" customHeight="1" thickBot="1">
      <c r="A10" s="242" t="s">
        <v>11</v>
      </c>
      <c r="B10" s="243"/>
      <c r="C10" s="243"/>
      <c r="D10" s="243"/>
      <c r="E10" s="243" t="s">
        <v>12</v>
      </c>
      <c r="F10" s="243"/>
      <c r="G10" s="243"/>
      <c r="H10" s="243"/>
      <c r="I10" s="243"/>
      <c r="J10" s="240" t="e">
        <f>VLOOKUP(E5,リスト!A15:D22,2)*AO7*AO8</f>
        <v>#N/A</v>
      </c>
      <c r="K10" s="241"/>
      <c r="L10" s="238" t="s">
        <v>13</v>
      </c>
      <c r="M10" s="240"/>
      <c r="N10" s="243" t="s">
        <v>14</v>
      </c>
      <c r="O10" s="243"/>
      <c r="P10" s="243"/>
      <c r="Q10" s="243"/>
      <c r="R10" s="243"/>
      <c r="S10" s="240" t="e">
        <f>VLOOKUP(E5,リスト!A15:D22,3)*AO7</f>
        <v>#N/A</v>
      </c>
      <c r="T10" s="241"/>
      <c r="U10" s="238" t="s">
        <v>13</v>
      </c>
      <c r="V10" s="240"/>
      <c r="W10" s="243" t="s">
        <v>15</v>
      </c>
      <c r="X10" s="243"/>
      <c r="Y10" s="243"/>
      <c r="Z10" s="243"/>
      <c r="AA10" s="243"/>
      <c r="AB10" s="240" t="e">
        <f>VLOOKUP(E5,リスト!A15:D22,4)*AQ7*AQ8</f>
        <v>#N/A</v>
      </c>
      <c r="AC10" s="241"/>
      <c r="AD10" s="238" t="s">
        <v>13</v>
      </c>
      <c r="AE10" s="239"/>
    </row>
    <row r="11" spans="1:44" ht="14.45" customHeight="1">
      <c r="A11" s="244" t="s">
        <v>27</v>
      </c>
      <c r="B11" s="245"/>
      <c r="C11" s="245"/>
      <c r="D11" s="245"/>
      <c r="E11" s="245"/>
      <c r="F11" s="245"/>
      <c r="G11" s="245"/>
    </row>
    <row r="12" spans="1:44" ht="14.45" customHeight="1">
      <c r="A12" s="78"/>
      <c r="B12" s="78"/>
      <c r="C12" s="78"/>
      <c r="D12" s="78"/>
      <c r="E12" s="78"/>
      <c r="F12" s="78"/>
      <c r="G12" s="78"/>
    </row>
    <row r="13" spans="1:44" ht="14.45" customHeight="1">
      <c r="A13" s="110" t="s">
        <v>40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43"/>
      <c r="X13" s="43"/>
      <c r="Y13" s="43"/>
      <c r="Z13" s="43"/>
      <c r="AA13" s="43"/>
      <c r="AB13" s="43"/>
      <c r="AC13" s="43"/>
      <c r="AD13" s="43"/>
      <c r="AE13" s="86"/>
    </row>
    <row r="14" spans="1:44" ht="14.45" customHeight="1">
      <c r="A14" s="44" t="s">
        <v>41</v>
      </c>
      <c r="B14" s="45"/>
      <c r="C14" s="45"/>
      <c r="D14" s="46"/>
      <c r="E14" s="50" t="s">
        <v>42</v>
      </c>
      <c r="F14" s="51"/>
      <c r="G14" s="52"/>
      <c r="H14" s="50" t="s">
        <v>82</v>
      </c>
      <c r="I14" s="51"/>
      <c r="J14" s="52"/>
      <c r="K14" s="50" t="s">
        <v>43</v>
      </c>
      <c r="L14" s="51"/>
      <c r="M14" s="52"/>
      <c r="N14" s="228" t="s">
        <v>137</v>
      </c>
      <c r="O14" s="50" t="s">
        <v>79</v>
      </c>
      <c r="P14" s="51"/>
      <c r="Q14" s="52"/>
      <c r="R14" s="50" t="s">
        <v>117</v>
      </c>
      <c r="S14" s="51"/>
      <c r="T14" s="52"/>
      <c r="U14" s="50" t="s">
        <v>59</v>
      </c>
      <c r="V14" s="51"/>
      <c r="W14" s="52"/>
      <c r="X14" s="82" t="s">
        <v>25</v>
      </c>
      <c r="Y14" s="223"/>
      <c r="Z14" s="223"/>
      <c r="AA14" s="223"/>
      <c r="AB14" s="223"/>
      <c r="AC14" s="223"/>
      <c r="AD14" s="223"/>
      <c r="AE14" s="224"/>
    </row>
    <row r="15" spans="1:44" ht="14.45" customHeight="1">
      <c r="A15" s="47"/>
      <c r="B15" s="48"/>
      <c r="C15" s="48"/>
      <c r="D15" s="49"/>
      <c r="E15" s="53"/>
      <c r="F15" s="54"/>
      <c r="G15" s="55"/>
      <c r="H15" s="53"/>
      <c r="I15" s="54"/>
      <c r="J15" s="55"/>
      <c r="K15" s="53"/>
      <c r="L15" s="54"/>
      <c r="M15" s="55"/>
      <c r="N15" s="229"/>
      <c r="O15" s="53"/>
      <c r="P15" s="54"/>
      <c r="Q15" s="55"/>
      <c r="R15" s="53"/>
      <c r="S15" s="54"/>
      <c r="T15" s="55"/>
      <c r="U15" s="53"/>
      <c r="V15" s="54"/>
      <c r="W15" s="55"/>
      <c r="X15" s="225"/>
      <c r="Y15" s="226"/>
      <c r="Z15" s="226"/>
      <c r="AA15" s="226"/>
      <c r="AB15" s="226"/>
      <c r="AC15" s="226"/>
      <c r="AD15" s="226"/>
      <c r="AE15" s="227"/>
    </row>
    <row r="16" spans="1:44" ht="14.45" customHeight="1">
      <c r="A16" s="44" t="s">
        <v>44</v>
      </c>
      <c r="B16" s="45"/>
      <c r="C16" s="45"/>
      <c r="D16" s="46"/>
      <c r="E16" s="132" t="s">
        <v>45</v>
      </c>
      <c r="F16" s="132"/>
      <c r="G16" s="132"/>
      <c r="H16" s="221"/>
      <c r="I16" s="221"/>
      <c r="J16" s="221"/>
      <c r="K16" s="221"/>
      <c r="L16" s="221"/>
      <c r="M16" s="221"/>
      <c r="N16" s="28"/>
      <c r="O16" s="217">
        <f>H16*K16*N16</f>
        <v>0</v>
      </c>
      <c r="P16" s="217"/>
      <c r="Q16" s="217"/>
      <c r="R16" s="163" t="s">
        <v>126</v>
      </c>
      <c r="S16" s="163"/>
      <c r="T16" s="163"/>
      <c r="U16" s="145" t="s">
        <v>47</v>
      </c>
      <c r="V16" s="147"/>
      <c r="W16" s="148"/>
      <c r="X16" s="256"/>
      <c r="Y16" s="136"/>
      <c r="Z16" s="136"/>
      <c r="AA16" s="136"/>
      <c r="AB16" s="136"/>
      <c r="AC16" s="136"/>
      <c r="AD16" s="136"/>
      <c r="AE16" s="137"/>
    </row>
    <row r="17" spans="1:31" ht="14.45" customHeight="1">
      <c r="A17" s="129"/>
      <c r="B17" s="130"/>
      <c r="C17" s="130"/>
      <c r="D17" s="131"/>
      <c r="E17" s="207" t="s">
        <v>46</v>
      </c>
      <c r="F17" s="208"/>
      <c r="G17" s="208"/>
      <c r="H17" s="236"/>
      <c r="I17" s="237"/>
      <c r="J17" s="237"/>
      <c r="K17" s="236"/>
      <c r="L17" s="237"/>
      <c r="M17" s="237"/>
      <c r="N17" s="29"/>
      <c r="O17" s="214">
        <f>H17*K17*N17</f>
        <v>0</v>
      </c>
      <c r="P17" s="215"/>
      <c r="Q17" s="216"/>
      <c r="R17" s="170" t="s">
        <v>127</v>
      </c>
      <c r="S17" s="171"/>
      <c r="T17" s="171"/>
      <c r="U17" s="149"/>
      <c r="V17" s="150"/>
      <c r="W17" s="151"/>
      <c r="X17" s="138"/>
      <c r="Y17" s="257"/>
      <c r="Z17" s="257"/>
      <c r="AA17" s="257"/>
      <c r="AB17" s="257"/>
      <c r="AC17" s="257"/>
      <c r="AD17" s="257"/>
      <c r="AE17" s="140"/>
    </row>
    <row r="18" spans="1:31" ht="14.45" customHeight="1">
      <c r="A18" s="44" t="s">
        <v>48</v>
      </c>
      <c r="B18" s="45"/>
      <c r="C18" s="45"/>
      <c r="D18" s="46"/>
      <c r="E18" s="35" t="s">
        <v>45</v>
      </c>
      <c r="F18" s="35"/>
      <c r="G18" s="35"/>
      <c r="H18" s="222"/>
      <c r="I18" s="222"/>
      <c r="J18" s="222"/>
      <c r="K18" s="222"/>
      <c r="L18" s="222"/>
      <c r="M18" s="222"/>
      <c r="N18" s="28"/>
      <c r="O18" s="217">
        <f t="shared" ref="O18:O35" si="0">H18*K18*N18</f>
        <v>0</v>
      </c>
      <c r="P18" s="217"/>
      <c r="Q18" s="217"/>
      <c r="R18" s="218" t="s">
        <v>126</v>
      </c>
      <c r="S18" s="218"/>
      <c r="T18" s="218"/>
      <c r="U18" s="145" t="s">
        <v>49</v>
      </c>
      <c r="V18" s="147"/>
      <c r="W18" s="148"/>
      <c r="X18" s="138"/>
      <c r="Y18" s="257"/>
      <c r="Z18" s="257"/>
      <c r="AA18" s="257"/>
      <c r="AB18" s="257"/>
      <c r="AC18" s="257"/>
      <c r="AD18" s="257"/>
      <c r="AE18" s="140"/>
    </row>
    <row r="19" spans="1:31" ht="14.45" customHeight="1">
      <c r="A19" s="129"/>
      <c r="B19" s="130"/>
      <c r="C19" s="130"/>
      <c r="D19" s="131"/>
      <c r="E19" s="141" t="s">
        <v>46</v>
      </c>
      <c r="F19" s="142"/>
      <c r="G19" s="142"/>
      <c r="H19" s="232"/>
      <c r="I19" s="233"/>
      <c r="J19" s="233"/>
      <c r="K19" s="232"/>
      <c r="L19" s="233"/>
      <c r="M19" s="233"/>
      <c r="N19" s="29"/>
      <c r="O19" s="214">
        <f t="shared" si="0"/>
        <v>0</v>
      </c>
      <c r="P19" s="215"/>
      <c r="Q19" s="216"/>
      <c r="R19" s="219" t="s">
        <v>127</v>
      </c>
      <c r="S19" s="220"/>
      <c r="T19" s="220"/>
      <c r="U19" s="149"/>
      <c r="V19" s="150"/>
      <c r="W19" s="151"/>
      <c r="X19" s="138"/>
      <c r="Y19" s="257"/>
      <c r="Z19" s="257"/>
      <c r="AA19" s="257"/>
      <c r="AB19" s="257"/>
      <c r="AC19" s="257"/>
      <c r="AD19" s="257"/>
      <c r="AE19" s="140"/>
    </row>
    <row r="20" spans="1:31" ht="14.45" customHeight="1">
      <c r="A20" s="44" t="s">
        <v>50</v>
      </c>
      <c r="B20" s="45"/>
      <c r="C20" s="45"/>
      <c r="D20" s="46"/>
      <c r="E20" s="132" t="s">
        <v>45</v>
      </c>
      <c r="F20" s="132"/>
      <c r="G20" s="132"/>
      <c r="H20" s="221"/>
      <c r="I20" s="221"/>
      <c r="J20" s="221"/>
      <c r="K20" s="221"/>
      <c r="L20" s="221"/>
      <c r="M20" s="221"/>
      <c r="N20" s="28"/>
      <c r="O20" s="217">
        <f t="shared" si="0"/>
        <v>0</v>
      </c>
      <c r="P20" s="217"/>
      <c r="Q20" s="217"/>
      <c r="R20" s="163" t="s">
        <v>128</v>
      </c>
      <c r="S20" s="163"/>
      <c r="T20" s="163"/>
      <c r="U20" s="145" t="s">
        <v>58</v>
      </c>
      <c r="V20" s="147"/>
      <c r="W20" s="148"/>
      <c r="X20" s="138"/>
      <c r="Y20" s="257"/>
      <c r="Z20" s="257"/>
      <c r="AA20" s="257"/>
      <c r="AB20" s="257"/>
      <c r="AC20" s="257"/>
      <c r="AD20" s="257"/>
      <c r="AE20" s="140"/>
    </row>
    <row r="21" spans="1:31" ht="14.45" customHeight="1">
      <c r="A21" s="129"/>
      <c r="B21" s="130"/>
      <c r="C21" s="130"/>
      <c r="D21" s="131"/>
      <c r="E21" s="207" t="s">
        <v>46</v>
      </c>
      <c r="F21" s="208"/>
      <c r="G21" s="208"/>
      <c r="H21" s="236"/>
      <c r="I21" s="237"/>
      <c r="J21" s="237"/>
      <c r="K21" s="236"/>
      <c r="L21" s="237"/>
      <c r="M21" s="237"/>
      <c r="N21" s="29"/>
      <c r="O21" s="214">
        <f t="shared" si="0"/>
        <v>0</v>
      </c>
      <c r="P21" s="215"/>
      <c r="Q21" s="216"/>
      <c r="R21" s="170" t="s">
        <v>128</v>
      </c>
      <c r="S21" s="171"/>
      <c r="T21" s="171"/>
      <c r="U21" s="149"/>
      <c r="V21" s="150"/>
      <c r="W21" s="151"/>
      <c r="X21" s="138"/>
      <c r="Y21" s="257"/>
      <c r="Z21" s="257"/>
      <c r="AA21" s="257"/>
      <c r="AB21" s="257"/>
      <c r="AC21" s="257"/>
      <c r="AD21" s="257"/>
      <c r="AE21" s="140"/>
    </row>
    <row r="22" spans="1:31" ht="14.45" customHeight="1">
      <c r="A22" s="50" t="s">
        <v>130</v>
      </c>
      <c r="B22" s="45"/>
      <c r="C22" s="45"/>
      <c r="D22" s="46"/>
      <c r="E22" s="35" t="s">
        <v>45</v>
      </c>
      <c r="F22" s="35"/>
      <c r="G22" s="35"/>
      <c r="H22" s="222"/>
      <c r="I22" s="222"/>
      <c r="J22" s="222"/>
      <c r="K22" s="222"/>
      <c r="L22" s="222"/>
      <c r="M22" s="222"/>
      <c r="N22" s="28"/>
      <c r="O22" s="217">
        <f t="shared" si="0"/>
        <v>0</v>
      </c>
      <c r="P22" s="217"/>
      <c r="Q22" s="217"/>
      <c r="R22" s="218" t="s">
        <v>129</v>
      </c>
      <c r="S22" s="218"/>
      <c r="T22" s="218"/>
      <c r="U22" s="145" t="s">
        <v>57</v>
      </c>
      <c r="V22" s="147"/>
      <c r="W22" s="148"/>
      <c r="X22" s="138"/>
      <c r="Y22" s="257"/>
      <c r="Z22" s="257"/>
      <c r="AA22" s="257"/>
      <c r="AB22" s="257"/>
      <c r="AC22" s="257"/>
      <c r="AD22" s="257"/>
      <c r="AE22" s="140"/>
    </row>
    <row r="23" spans="1:31" ht="14.45" customHeight="1">
      <c r="A23" s="129"/>
      <c r="B23" s="130"/>
      <c r="C23" s="130"/>
      <c r="D23" s="131"/>
      <c r="E23" s="141" t="s">
        <v>46</v>
      </c>
      <c r="F23" s="142"/>
      <c r="G23" s="142"/>
      <c r="H23" s="232"/>
      <c r="I23" s="233"/>
      <c r="J23" s="233"/>
      <c r="K23" s="232"/>
      <c r="L23" s="233"/>
      <c r="M23" s="233"/>
      <c r="N23" s="29"/>
      <c r="O23" s="214">
        <f t="shared" si="0"/>
        <v>0</v>
      </c>
      <c r="P23" s="215"/>
      <c r="Q23" s="216"/>
      <c r="R23" s="219" t="s">
        <v>129</v>
      </c>
      <c r="S23" s="220"/>
      <c r="T23" s="220"/>
      <c r="U23" s="149"/>
      <c r="V23" s="150"/>
      <c r="W23" s="151"/>
      <c r="X23" s="138"/>
      <c r="Y23" s="257"/>
      <c r="Z23" s="257"/>
      <c r="AA23" s="257"/>
      <c r="AB23" s="257"/>
      <c r="AC23" s="257"/>
      <c r="AD23" s="257"/>
      <c r="AE23" s="140"/>
    </row>
    <row r="24" spans="1:31" ht="14.45" customHeight="1">
      <c r="A24" s="44" t="s">
        <v>51</v>
      </c>
      <c r="B24" s="45"/>
      <c r="C24" s="45"/>
      <c r="D24" s="46"/>
      <c r="E24" s="132" t="s">
        <v>45</v>
      </c>
      <c r="F24" s="132"/>
      <c r="G24" s="132"/>
      <c r="H24" s="221"/>
      <c r="I24" s="221"/>
      <c r="J24" s="221"/>
      <c r="K24" s="221"/>
      <c r="L24" s="221"/>
      <c r="M24" s="221"/>
      <c r="N24" s="28"/>
      <c r="O24" s="217">
        <f t="shared" si="0"/>
        <v>0</v>
      </c>
      <c r="P24" s="217"/>
      <c r="Q24" s="217"/>
      <c r="R24" s="163" t="s">
        <v>131</v>
      </c>
      <c r="S24" s="163"/>
      <c r="T24" s="163"/>
      <c r="U24" s="145"/>
      <c r="V24" s="147"/>
      <c r="W24" s="148"/>
      <c r="X24" s="138"/>
      <c r="Y24" s="257"/>
      <c r="Z24" s="257"/>
      <c r="AA24" s="257"/>
      <c r="AB24" s="257"/>
      <c r="AC24" s="257"/>
      <c r="AD24" s="257"/>
      <c r="AE24" s="140"/>
    </row>
    <row r="25" spans="1:31" ht="14.45" customHeight="1">
      <c r="A25" s="129"/>
      <c r="B25" s="130"/>
      <c r="C25" s="130"/>
      <c r="D25" s="131"/>
      <c r="E25" s="207" t="s">
        <v>46</v>
      </c>
      <c r="F25" s="208"/>
      <c r="G25" s="208"/>
      <c r="H25" s="236"/>
      <c r="I25" s="237"/>
      <c r="J25" s="237"/>
      <c r="K25" s="236"/>
      <c r="L25" s="237"/>
      <c r="M25" s="237"/>
      <c r="N25" s="29"/>
      <c r="O25" s="214">
        <f t="shared" si="0"/>
        <v>0</v>
      </c>
      <c r="P25" s="215"/>
      <c r="Q25" s="216"/>
      <c r="R25" s="170" t="s">
        <v>132</v>
      </c>
      <c r="S25" s="171"/>
      <c r="T25" s="171"/>
      <c r="U25" s="149"/>
      <c r="V25" s="150"/>
      <c r="W25" s="151"/>
      <c r="X25" s="138"/>
      <c r="Y25" s="257"/>
      <c r="Z25" s="257"/>
      <c r="AA25" s="257"/>
      <c r="AB25" s="257"/>
      <c r="AC25" s="257"/>
      <c r="AD25" s="257"/>
      <c r="AE25" s="140"/>
    </row>
    <row r="26" spans="1:31" ht="14.45" customHeight="1">
      <c r="A26" s="44" t="s">
        <v>52</v>
      </c>
      <c r="B26" s="45"/>
      <c r="C26" s="45"/>
      <c r="D26" s="46"/>
      <c r="E26" s="35" t="s">
        <v>45</v>
      </c>
      <c r="F26" s="35"/>
      <c r="G26" s="35"/>
      <c r="H26" s="222"/>
      <c r="I26" s="222"/>
      <c r="J26" s="222"/>
      <c r="K26" s="222"/>
      <c r="L26" s="222"/>
      <c r="M26" s="222"/>
      <c r="N26" s="28"/>
      <c r="O26" s="217">
        <f t="shared" si="0"/>
        <v>0</v>
      </c>
      <c r="P26" s="217"/>
      <c r="Q26" s="217"/>
      <c r="R26" s="218" t="s">
        <v>129</v>
      </c>
      <c r="S26" s="218"/>
      <c r="T26" s="218"/>
      <c r="U26" s="145" t="s">
        <v>69</v>
      </c>
      <c r="V26" s="147"/>
      <c r="W26" s="148"/>
      <c r="X26" s="138"/>
      <c r="Y26" s="257"/>
      <c r="Z26" s="257"/>
      <c r="AA26" s="257"/>
      <c r="AB26" s="257"/>
      <c r="AC26" s="257"/>
      <c r="AD26" s="257"/>
      <c r="AE26" s="140"/>
    </row>
    <row r="27" spans="1:31" ht="14.45" customHeight="1">
      <c r="A27" s="129"/>
      <c r="B27" s="130"/>
      <c r="C27" s="130"/>
      <c r="D27" s="131"/>
      <c r="E27" s="141" t="s">
        <v>46</v>
      </c>
      <c r="F27" s="142"/>
      <c r="G27" s="142"/>
      <c r="H27" s="251"/>
      <c r="I27" s="252"/>
      <c r="J27" s="252"/>
      <c r="K27" s="251"/>
      <c r="L27" s="252"/>
      <c r="M27" s="252"/>
      <c r="N27" s="29"/>
      <c r="O27" s="214">
        <f t="shared" si="0"/>
        <v>0</v>
      </c>
      <c r="P27" s="215"/>
      <c r="Q27" s="216"/>
      <c r="R27" s="219" t="s">
        <v>129</v>
      </c>
      <c r="S27" s="220"/>
      <c r="T27" s="220"/>
      <c r="U27" s="149"/>
      <c r="V27" s="150"/>
      <c r="W27" s="151"/>
      <c r="X27" s="138"/>
      <c r="Y27" s="257"/>
      <c r="Z27" s="257"/>
      <c r="AA27" s="257"/>
      <c r="AB27" s="257"/>
      <c r="AC27" s="257"/>
      <c r="AD27" s="257"/>
      <c r="AE27" s="140"/>
    </row>
    <row r="28" spans="1:31" ht="14.45" customHeight="1">
      <c r="A28" s="50" t="s">
        <v>53</v>
      </c>
      <c r="B28" s="45"/>
      <c r="C28" s="45"/>
      <c r="D28" s="46"/>
      <c r="E28" s="132" t="s">
        <v>45</v>
      </c>
      <c r="F28" s="132"/>
      <c r="G28" s="132"/>
      <c r="H28" s="221"/>
      <c r="I28" s="221"/>
      <c r="J28" s="221"/>
      <c r="K28" s="221"/>
      <c r="L28" s="221"/>
      <c r="M28" s="221"/>
      <c r="N28" s="28"/>
      <c r="O28" s="217">
        <f t="shared" si="0"/>
        <v>0</v>
      </c>
      <c r="P28" s="217"/>
      <c r="Q28" s="217"/>
      <c r="R28" s="163" t="s">
        <v>133</v>
      </c>
      <c r="S28" s="163"/>
      <c r="T28" s="163"/>
      <c r="U28" s="145"/>
      <c r="V28" s="147"/>
      <c r="W28" s="148"/>
      <c r="X28" s="138"/>
      <c r="Y28" s="257"/>
      <c r="Z28" s="257"/>
      <c r="AA28" s="257"/>
      <c r="AB28" s="257"/>
      <c r="AC28" s="257"/>
      <c r="AD28" s="257"/>
      <c r="AE28" s="140"/>
    </row>
    <row r="29" spans="1:31" ht="14.45" customHeight="1">
      <c r="A29" s="129"/>
      <c r="B29" s="130"/>
      <c r="C29" s="130"/>
      <c r="D29" s="131"/>
      <c r="E29" s="207" t="s">
        <v>46</v>
      </c>
      <c r="F29" s="208"/>
      <c r="G29" s="208"/>
      <c r="H29" s="236"/>
      <c r="I29" s="237"/>
      <c r="J29" s="237"/>
      <c r="K29" s="236"/>
      <c r="L29" s="237"/>
      <c r="M29" s="237"/>
      <c r="N29" s="29"/>
      <c r="O29" s="214">
        <f t="shared" si="0"/>
        <v>0</v>
      </c>
      <c r="P29" s="215"/>
      <c r="Q29" s="216"/>
      <c r="R29" s="170" t="s">
        <v>126</v>
      </c>
      <c r="S29" s="171"/>
      <c r="T29" s="171"/>
      <c r="U29" s="149"/>
      <c r="V29" s="150"/>
      <c r="W29" s="151"/>
      <c r="X29" s="138"/>
      <c r="Y29" s="257"/>
      <c r="Z29" s="257"/>
      <c r="AA29" s="257"/>
      <c r="AB29" s="257"/>
      <c r="AC29" s="257"/>
      <c r="AD29" s="257"/>
      <c r="AE29" s="140"/>
    </row>
    <row r="30" spans="1:31" ht="14.45" customHeight="1">
      <c r="A30" s="50" t="s">
        <v>54</v>
      </c>
      <c r="B30" s="45"/>
      <c r="C30" s="45"/>
      <c r="D30" s="46"/>
      <c r="E30" s="35" t="s">
        <v>45</v>
      </c>
      <c r="F30" s="35"/>
      <c r="G30" s="35"/>
      <c r="H30" s="222"/>
      <c r="I30" s="222"/>
      <c r="J30" s="222"/>
      <c r="K30" s="222"/>
      <c r="L30" s="222"/>
      <c r="M30" s="222"/>
      <c r="N30" s="28"/>
      <c r="O30" s="217">
        <f t="shared" si="0"/>
        <v>0</v>
      </c>
      <c r="P30" s="217"/>
      <c r="Q30" s="217"/>
      <c r="R30" s="218" t="s">
        <v>128</v>
      </c>
      <c r="S30" s="218"/>
      <c r="T30" s="218"/>
      <c r="U30" s="145"/>
      <c r="V30" s="147"/>
      <c r="W30" s="148"/>
      <c r="X30" s="138"/>
      <c r="Y30" s="257"/>
      <c r="Z30" s="257"/>
      <c r="AA30" s="257"/>
      <c r="AB30" s="257"/>
      <c r="AC30" s="257"/>
      <c r="AD30" s="257"/>
      <c r="AE30" s="140"/>
    </row>
    <row r="31" spans="1:31" ht="14.45" customHeight="1">
      <c r="A31" s="129"/>
      <c r="B31" s="130"/>
      <c r="C31" s="130"/>
      <c r="D31" s="131"/>
      <c r="E31" s="141" t="s">
        <v>46</v>
      </c>
      <c r="F31" s="142"/>
      <c r="G31" s="142"/>
      <c r="H31" s="232"/>
      <c r="I31" s="233"/>
      <c r="J31" s="233"/>
      <c r="K31" s="232"/>
      <c r="L31" s="233"/>
      <c r="M31" s="233"/>
      <c r="N31" s="29"/>
      <c r="O31" s="214">
        <f t="shared" si="0"/>
        <v>0</v>
      </c>
      <c r="P31" s="215"/>
      <c r="Q31" s="216"/>
      <c r="R31" s="219" t="s">
        <v>128</v>
      </c>
      <c r="S31" s="220"/>
      <c r="T31" s="220"/>
      <c r="U31" s="149"/>
      <c r="V31" s="150"/>
      <c r="W31" s="151"/>
      <c r="X31" s="138"/>
      <c r="Y31" s="257"/>
      <c r="Z31" s="257"/>
      <c r="AA31" s="257"/>
      <c r="AB31" s="257"/>
      <c r="AC31" s="257"/>
      <c r="AD31" s="257"/>
      <c r="AE31" s="140"/>
    </row>
    <row r="32" spans="1:31" ht="14.45" customHeight="1">
      <c r="A32" s="50" t="s">
        <v>55</v>
      </c>
      <c r="B32" s="45"/>
      <c r="C32" s="45"/>
      <c r="D32" s="46"/>
      <c r="E32" s="35" t="s">
        <v>45</v>
      </c>
      <c r="F32" s="35"/>
      <c r="G32" s="35"/>
      <c r="H32" s="222"/>
      <c r="I32" s="222"/>
      <c r="J32" s="222"/>
      <c r="K32" s="222"/>
      <c r="L32" s="222"/>
      <c r="M32" s="222"/>
      <c r="N32" s="28"/>
      <c r="O32" s="217">
        <f t="shared" si="0"/>
        <v>0</v>
      </c>
      <c r="P32" s="217"/>
      <c r="Q32" s="217"/>
      <c r="R32" s="218" t="s">
        <v>126</v>
      </c>
      <c r="S32" s="218"/>
      <c r="T32" s="218"/>
      <c r="U32" s="145"/>
      <c r="V32" s="147"/>
      <c r="W32" s="148"/>
      <c r="X32" s="138"/>
      <c r="Y32" s="257"/>
      <c r="Z32" s="257"/>
      <c r="AA32" s="257"/>
      <c r="AB32" s="257"/>
      <c r="AC32" s="257"/>
      <c r="AD32" s="257"/>
      <c r="AE32" s="140"/>
    </row>
    <row r="33" spans="1:41" ht="14.45" customHeight="1">
      <c r="A33" s="129"/>
      <c r="B33" s="130"/>
      <c r="C33" s="130"/>
      <c r="D33" s="131"/>
      <c r="E33" s="141" t="s">
        <v>46</v>
      </c>
      <c r="F33" s="142"/>
      <c r="G33" s="142"/>
      <c r="H33" s="232"/>
      <c r="I33" s="233"/>
      <c r="J33" s="233"/>
      <c r="K33" s="232"/>
      <c r="L33" s="233"/>
      <c r="M33" s="233"/>
      <c r="N33" s="29"/>
      <c r="O33" s="214">
        <f t="shared" si="0"/>
        <v>0</v>
      </c>
      <c r="P33" s="215"/>
      <c r="Q33" s="216"/>
      <c r="R33" s="219" t="s">
        <v>128</v>
      </c>
      <c r="S33" s="220"/>
      <c r="T33" s="220"/>
      <c r="U33" s="149"/>
      <c r="V33" s="150"/>
      <c r="W33" s="151"/>
      <c r="X33" s="138"/>
      <c r="Y33" s="257"/>
      <c r="Z33" s="257"/>
      <c r="AA33" s="257"/>
      <c r="AB33" s="257"/>
      <c r="AC33" s="257"/>
      <c r="AD33" s="257"/>
      <c r="AE33" s="140"/>
    </row>
    <row r="34" spans="1:41" ht="14.45" customHeight="1">
      <c r="A34" s="50" t="s">
        <v>56</v>
      </c>
      <c r="B34" s="45"/>
      <c r="C34" s="45"/>
      <c r="D34" s="46"/>
      <c r="E34" s="132" t="s">
        <v>45</v>
      </c>
      <c r="F34" s="132"/>
      <c r="G34" s="132"/>
      <c r="H34" s="221"/>
      <c r="I34" s="221"/>
      <c r="J34" s="221"/>
      <c r="K34" s="221"/>
      <c r="L34" s="221"/>
      <c r="M34" s="221"/>
      <c r="N34" s="28"/>
      <c r="O34" s="217">
        <f t="shared" si="0"/>
        <v>0</v>
      </c>
      <c r="P34" s="217"/>
      <c r="Q34" s="217"/>
      <c r="R34" s="163" t="s">
        <v>131</v>
      </c>
      <c r="S34" s="163"/>
      <c r="T34" s="163"/>
      <c r="U34" s="145"/>
      <c r="V34" s="147"/>
      <c r="W34" s="148"/>
      <c r="X34" s="138"/>
      <c r="Y34" s="257"/>
      <c r="Z34" s="257"/>
      <c r="AA34" s="257"/>
      <c r="AB34" s="257"/>
      <c r="AC34" s="257"/>
      <c r="AD34" s="257"/>
      <c r="AE34" s="140"/>
    </row>
    <row r="35" spans="1:41" ht="14.45" customHeight="1">
      <c r="A35" s="253"/>
      <c r="B35" s="254"/>
      <c r="C35" s="254"/>
      <c r="D35" s="255"/>
      <c r="E35" s="234" t="s">
        <v>46</v>
      </c>
      <c r="F35" s="235"/>
      <c r="G35" s="235"/>
      <c r="H35" s="230"/>
      <c r="I35" s="231"/>
      <c r="J35" s="231"/>
      <c r="K35" s="230"/>
      <c r="L35" s="231"/>
      <c r="M35" s="231"/>
      <c r="N35" s="29"/>
      <c r="O35" s="214">
        <f t="shared" si="0"/>
        <v>0</v>
      </c>
      <c r="P35" s="215"/>
      <c r="Q35" s="216"/>
      <c r="R35" s="170" t="s">
        <v>129</v>
      </c>
      <c r="S35" s="171"/>
      <c r="T35" s="172"/>
      <c r="U35" s="164"/>
      <c r="V35" s="165"/>
      <c r="W35" s="166"/>
      <c r="X35" s="138"/>
      <c r="Y35" s="257"/>
      <c r="Z35" s="257"/>
      <c r="AA35" s="257"/>
      <c r="AB35" s="257"/>
      <c r="AC35" s="257"/>
      <c r="AD35" s="257"/>
      <c r="AE35" s="140"/>
    </row>
    <row r="36" spans="1:41" ht="14.45" customHeight="1">
      <c r="A36" s="39" t="s">
        <v>78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86"/>
      <c r="O36" s="211"/>
      <c r="P36" s="212"/>
      <c r="Q36" s="213"/>
      <c r="R36" s="176" t="s">
        <v>13</v>
      </c>
      <c r="S36" s="43"/>
      <c r="T36" s="258"/>
      <c r="U36" s="259"/>
      <c r="V36" s="259"/>
      <c r="W36" s="259"/>
      <c r="X36" s="43"/>
      <c r="Y36" s="43"/>
      <c r="Z36" s="43"/>
      <c r="AA36" s="43"/>
      <c r="AB36" s="43"/>
      <c r="AC36" s="43"/>
      <c r="AD36" s="43"/>
      <c r="AE36" s="86"/>
      <c r="AF36" s="33"/>
      <c r="AG36" s="33"/>
      <c r="AH36" s="33"/>
      <c r="AI36" s="33"/>
      <c r="AJ36" s="33"/>
      <c r="AN36" s="33"/>
      <c r="AO36" s="33"/>
    </row>
    <row r="37" spans="1:41" ht="14.45" customHeight="1">
      <c r="A37" s="39" t="s">
        <v>60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86"/>
      <c r="O37" s="211">
        <f>SUM(O16:Q35)-O36</f>
        <v>0</v>
      </c>
      <c r="P37" s="212"/>
      <c r="Q37" s="213"/>
      <c r="R37" s="176" t="s">
        <v>13</v>
      </c>
      <c r="S37" s="43"/>
      <c r="T37" s="260"/>
      <c r="U37" s="261"/>
      <c r="V37" s="261"/>
      <c r="W37" s="261"/>
      <c r="X37" s="43"/>
      <c r="Y37" s="43"/>
      <c r="Z37" s="43"/>
      <c r="AA37" s="43"/>
      <c r="AB37" s="43"/>
      <c r="AC37" s="43"/>
      <c r="AD37" s="43"/>
      <c r="AE37" s="86"/>
    </row>
    <row r="38" spans="1:41" ht="14.45" customHeight="1">
      <c r="A38" s="106" t="s">
        <v>61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8"/>
      <c r="X38" s="108"/>
      <c r="Y38" s="108"/>
      <c r="Z38" s="108"/>
      <c r="AA38" s="108"/>
      <c r="AB38" s="108"/>
      <c r="AC38" s="108"/>
      <c r="AD38" s="108"/>
      <c r="AE38" s="109"/>
    </row>
    <row r="39" spans="1:41" ht="14.45" customHeight="1">
      <c r="A39" s="44" t="s">
        <v>41</v>
      </c>
      <c r="B39" s="45"/>
      <c r="C39" s="45"/>
      <c r="D39" s="46"/>
      <c r="E39" s="50" t="s">
        <v>42</v>
      </c>
      <c r="F39" s="51"/>
      <c r="G39" s="52"/>
      <c r="H39" s="50" t="s">
        <v>82</v>
      </c>
      <c r="I39" s="51"/>
      <c r="J39" s="52"/>
      <c r="K39" s="50" t="s">
        <v>43</v>
      </c>
      <c r="L39" s="51"/>
      <c r="M39" s="52"/>
      <c r="N39" s="228" t="s">
        <v>137</v>
      </c>
      <c r="O39" s="50" t="s">
        <v>79</v>
      </c>
      <c r="P39" s="51"/>
      <c r="Q39" s="52"/>
      <c r="R39" s="50" t="s">
        <v>117</v>
      </c>
      <c r="S39" s="51"/>
      <c r="T39" s="52"/>
      <c r="U39" s="50" t="s">
        <v>59</v>
      </c>
      <c r="V39" s="51"/>
      <c r="W39" s="52"/>
      <c r="X39" s="82" t="s">
        <v>25</v>
      </c>
      <c r="Y39" s="223"/>
      <c r="Z39" s="223"/>
      <c r="AA39" s="223"/>
      <c r="AB39" s="223"/>
      <c r="AC39" s="223"/>
      <c r="AD39" s="223"/>
      <c r="AE39" s="224"/>
    </row>
    <row r="40" spans="1:41" ht="14.45" customHeight="1">
      <c r="A40" s="47"/>
      <c r="B40" s="48"/>
      <c r="C40" s="48"/>
      <c r="D40" s="49"/>
      <c r="E40" s="53"/>
      <c r="F40" s="54"/>
      <c r="G40" s="55"/>
      <c r="H40" s="53"/>
      <c r="I40" s="54"/>
      <c r="J40" s="55"/>
      <c r="K40" s="53"/>
      <c r="L40" s="54"/>
      <c r="M40" s="55"/>
      <c r="N40" s="229"/>
      <c r="O40" s="53"/>
      <c r="P40" s="54"/>
      <c r="Q40" s="55"/>
      <c r="R40" s="53"/>
      <c r="S40" s="54"/>
      <c r="T40" s="55"/>
      <c r="U40" s="53"/>
      <c r="V40" s="54"/>
      <c r="W40" s="55"/>
      <c r="X40" s="225"/>
      <c r="Y40" s="226"/>
      <c r="Z40" s="226"/>
      <c r="AA40" s="226"/>
      <c r="AB40" s="226"/>
      <c r="AC40" s="226"/>
      <c r="AD40" s="226"/>
      <c r="AE40" s="227"/>
    </row>
    <row r="41" spans="1:41" ht="14.45" customHeight="1">
      <c r="A41" s="44" t="s">
        <v>62</v>
      </c>
      <c r="B41" s="45"/>
      <c r="C41" s="45"/>
      <c r="D41" s="46"/>
      <c r="E41" s="132" t="s">
        <v>45</v>
      </c>
      <c r="F41" s="132"/>
      <c r="G41" s="132"/>
      <c r="H41" s="133"/>
      <c r="I41" s="133"/>
      <c r="J41" s="133"/>
      <c r="K41" s="133"/>
      <c r="L41" s="133"/>
      <c r="M41" s="133"/>
      <c r="N41" s="28"/>
      <c r="O41" s="162">
        <f t="shared" ref="O41:O52" si="1">H41*K41*N41</f>
        <v>0</v>
      </c>
      <c r="P41" s="162"/>
      <c r="Q41" s="162"/>
      <c r="R41" s="163" t="s">
        <v>129</v>
      </c>
      <c r="S41" s="163"/>
      <c r="T41" s="163"/>
      <c r="U41" s="145" t="s">
        <v>70</v>
      </c>
      <c r="V41" s="146"/>
      <c r="W41" s="148"/>
      <c r="X41" s="135" t="s">
        <v>138</v>
      </c>
      <c r="Y41" s="136"/>
      <c r="Z41" s="136"/>
      <c r="AA41" s="136"/>
      <c r="AB41" s="136"/>
      <c r="AC41" s="136"/>
      <c r="AD41" s="136"/>
      <c r="AE41" s="137"/>
    </row>
    <row r="42" spans="1:41" ht="14.45" customHeight="1">
      <c r="A42" s="129"/>
      <c r="B42" s="130"/>
      <c r="C42" s="130"/>
      <c r="D42" s="131"/>
      <c r="E42" s="207" t="s">
        <v>46</v>
      </c>
      <c r="F42" s="208"/>
      <c r="G42" s="208"/>
      <c r="H42" s="209"/>
      <c r="I42" s="210"/>
      <c r="J42" s="210"/>
      <c r="K42" s="209"/>
      <c r="L42" s="210"/>
      <c r="M42" s="210"/>
      <c r="N42" s="29"/>
      <c r="O42" s="167">
        <f t="shared" si="1"/>
        <v>0</v>
      </c>
      <c r="P42" s="168"/>
      <c r="Q42" s="169"/>
      <c r="R42" s="170" t="s">
        <v>129</v>
      </c>
      <c r="S42" s="171"/>
      <c r="T42" s="171"/>
      <c r="U42" s="149"/>
      <c r="V42" s="150"/>
      <c r="W42" s="151"/>
      <c r="X42" s="138"/>
      <c r="Y42" s="139"/>
      <c r="Z42" s="139"/>
      <c r="AA42" s="139"/>
      <c r="AB42" s="139"/>
      <c r="AC42" s="139"/>
      <c r="AD42" s="139"/>
      <c r="AE42" s="140"/>
    </row>
    <row r="43" spans="1:41" ht="14.45" customHeight="1">
      <c r="A43" s="44" t="s">
        <v>63</v>
      </c>
      <c r="B43" s="45"/>
      <c r="C43" s="45"/>
      <c r="D43" s="46"/>
      <c r="E43" s="35" t="s">
        <v>45</v>
      </c>
      <c r="F43" s="35"/>
      <c r="G43" s="35"/>
      <c r="H43" s="36"/>
      <c r="I43" s="36"/>
      <c r="J43" s="36"/>
      <c r="K43" s="36"/>
      <c r="L43" s="36"/>
      <c r="M43" s="36"/>
      <c r="N43" s="28"/>
      <c r="O43" s="162">
        <f t="shared" si="1"/>
        <v>0</v>
      </c>
      <c r="P43" s="162"/>
      <c r="Q43" s="162"/>
      <c r="R43" s="163" t="s">
        <v>131</v>
      </c>
      <c r="S43" s="163"/>
      <c r="T43" s="163"/>
      <c r="U43" s="145" t="s">
        <v>64</v>
      </c>
      <c r="V43" s="146"/>
      <c r="W43" s="148"/>
      <c r="X43" s="138"/>
      <c r="Y43" s="139"/>
      <c r="Z43" s="139"/>
      <c r="AA43" s="139"/>
      <c r="AB43" s="139"/>
      <c r="AC43" s="139"/>
      <c r="AD43" s="139"/>
      <c r="AE43" s="140"/>
    </row>
    <row r="44" spans="1:41" ht="14.45" customHeight="1">
      <c r="A44" s="129"/>
      <c r="B44" s="130"/>
      <c r="C44" s="130"/>
      <c r="D44" s="131"/>
      <c r="E44" s="141" t="s">
        <v>46</v>
      </c>
      <c r="F44" s="142"/>
      <c r="G44" s="142"/>
      <c r="H44" s="143"/>
      <c r="I44" s="144"/>
      <c r="J44" s="144"/>
      <c r="K44" s="143"/>
      <c r="L44" s="144"/>
      <c r="M44" s="144"/>
      <c r="N44" s="29"/>
      <c r="O44" s="167">
        <f t="shared" si="1"/>
        <v>0</v>
      </c>
      <c r="P44" s="168"/>
      <c r="Q44" s="169"/>
      <c r="R44" s="170" t="s">
        <v>131</v>
      </c>
      <c r="S44" s="171"/>
      <c r="T44" s="171"/>
      <c r="U44" s="149"/>
      <c r="V44" s="150"/>
      <c r="W44" s="151"/>
      <c r="X44" s="262"/>
      <c r="Y44" s="105"/>
      <c r="Z44" s="105"/>
      <c r="AA44" s="105"/>
      <c r="AB44" s="105"/>
      <c r="AC44" s="105"/>
      <c r="AD44" s="105"/>
      <c r="AE44" s="263"/>
    </row>
    <row r="45" spans="1:41" ht="14.45" customHeight="1">
      <c r="A45" s="44" t="s">
        <v>65</v>
      </c>
      <c r="B45" s="45"/>
      <c r="C45" s="45"/>
      <c r="D45" s="46"/>
      <c r="E45" s="132" t="s">
        <v>45</v>
      </c>
      <c r="F45" s="132"/>
      <c r="G45" s="132"/>
      <c r="H45" s="133"/>
      <c r="I45" s="133"/>
      <c r="J45" s="133"/>
      <c r="K45" s="133"/>
      <c r="L45" s="133"/>
      <c r="M45" s="133"/>
      <c r="N45" s="28"/>
      <c r="O45" s="162">
        <f t="shared" si="1"/>
        <v>0</v>
      </c>
      <c r="P45" s="162"/>
      <c r="Q45" s="162"/>
      <c r="R45" s="163" t="s">
        <v>129</v>
      </c>
      <c r="S45" s="163"/>
      <c r="T45" s="163"/>
      <c r="U45" s="145" t="s">
        <v>116</v>
      </c>
      <c r="V45" s="146"/>
      <c r="W45" s="148"/>
      <c r="X45" s="264"/>
      <c r="Y45" s="105"/>
      <c r="Z45" s="105"/>
      <c r="AA45" s="105"/>
      <c r="AB45" s="105"/>
      <c r="AC45" s="105"/>
      <c r="AD45" s="105"/>
      <c r="AE45" s="263"/>
    </row>
    <row r="46" spans="1:41" ht="14.45" customHeight="1">
      <c r="A46" s="129"/>
      <c r="B46" s="130"/>
      <c r="C46" s="130"/>
      <c r="D46" s="131"/>
      <c r="E46" s="207" t="s">
        <v>46</v>
      </c>
      <c r="F46" s="208"/>
      <c r="G46" s="208"/>
      <c r="H46" s="209"/>
      <c r="I46" s="210"/>
      <c r="J46" s="210"/>
      <c r="K46" s="209"/>
      <c r="L46" s="210"/>
      <c r="M46" s="210"/>
      <c r="N46" s="29"/>
      <c r="O46" s="167">
        <f t="shared" si="1"/>
        <v>0</v>
      </c>
      <c r="P46" s="168"/>
      <c r="Q46" s="169"/>
      <c r="R46" s="170" t="s">
        <v>129</v>
      </c>
      <c r="S46" s="171"/>
      <c r="T46" s="171"/>
      <c r="U46" s="149"/>
      <c r="V46" s="150"/>
      <c r="W46" s="151"/>
      <c r="X46" s="264"/>
      <c r="Y46" s="105"/>
      <c r="Z46" s="105"/>
      <c r="AA46" s="105"/>
      <c r="AB46" s="105"/>
      <c r="AC46" s="105"/>
      <c r="AD46" s="105"/>
      <c r="AE46" s="263"/>
    </row>
    <row r="47" spans="1:41" ht="14.45" customHeight="1">
      <c r="A47" s="50" t="s">
        <v>66</v>
      </c>
      <c r="B47" s="45"/>
      <c r="C47" s="45"/>
      <c r="D47" s="46"/>
      <c r="E47" s="35" t="s">
        <v>45</v>
      </c>
      <c r="F47" s="35"/>
      <c r="G47" s="35"/>
      <c r="H47" s="36"/>
      <c r="I47" s="36"/>
      <c r="J47" s="36"/>
      <c r="K47" s="36"/>
      <c r="L47" s="36"/>
      <c r="M47" s="36"/>
      <c r="N47" s="28"/>
      <c r="O47" s="162">
        <f t="shared" si="1"/>
        <v>0</v>
      </c>
      <c r="P47" s="162"/>
      <c r="Q47" s="162"/>
      <c r="R47" s="163" t="s">
        <v>129</v>
      </c>
      <c r="S47" s="163"/>
      <c r="T47" s="163"/>
      <c r="U47" s="145" t="s">
        <v>116</v>
      </c>
      <c r="V47" s="146"/>
      <c r="W47" s="148"/>
      <c r="X47" s="264"/>
      <c r="Y47" s="105"/>
      <c r="Z47" s="105"/>
      <c r="AA47" s="105"/>
      <c r="AB47" s="105"/>
      <c r="AC47" s="105"/>
      <c r="AD47" s="105"/>
      <c r="AE47" s="263"/>
    </row>
    <row r="48" spans="1:41" ht="14.45" customHeight="1">
      <c r="A48" s="129"/>
      <c r="B48" s="130"/>
      <c r="C48" s="130"/>
      <c r="D48" s="131"/>
      <c r="E48" s="141" t="s">
        <v>46</v>
      </c>
      <c r="F48" s="142"/>
      <c r="G48" s="142"/>
      <c r="H48" s="143"/>
      <c r="I48" s="144"/>
      <c r="J48" s="144"/>
      <c r="K48" s="143"/>
      <c r="L48" s="144"/>
      <c r="M48" s="144"/>
      <c r="N48" s="29"/>
      <c r="O48" s="167">
        <f t="shared" si="1"/>
        <v>0</v>
      </c>
      <c r="P48" s="168"/>
      <c r="Q48" s="169"/>
      <c r="R48" s="170" t="s">
        <v>129</v>
      </c>
      <c r="S48" s="171"/>
      <c r="T48" s="171"/>
      <c r="U48" s="149"/>
      <c r="V48" s="150"/>
      <c r="W48" s="151"/>
      <c r="X48" s="264"/>
      <c r="Y48" s="105"/>
      <c r="Z48" s="105"/>
      <c r="AA48" s="105"/>
      <c r="AB48" s="105"/>
      <c r="AC48" s="105"/>
      <c r="AD48" s="105"/>
      <c r="AE48" s="263"/>
    </row>
    <row r="49" spans="1:41" ht="14.45" customHeight="1">
      <c r="A49" s="44" t="s">
        <v>67</v>
      </c>
      <c r="B49" s="45"/>
      <c r="C49" s="45"/>
      <c r="D49" s="46"/>
      <c r="E49" s="132" t="s">
        <v>45</v>
      </c>
      <c r="F49" s="132"/>
      <c r="G49" s="132"/>
      <c r="H49" s="133"/>
      <c r="I49" s="133"/>
      <c r="J49" s="133"/>
      <c r="K49" s="133"/>
      <c r="L49" s="133"/>
      <c r="M49" s="133"/>
      <c r="N49" s="28"/>
      <c r="O49" s="162">
        <f t="shared" si="1"/>
        <v>0</v>
      </c>
      <c r="P49" s="162"/>
      <c r="Q49" s="162"/>
      <c r="R49" s="163" t="s">
        <v>129</v>
      </c>
      <c r="S49" s="163"/>
      <c r="T49" s="163"/>
      <c r="U49" s="145" t="s">
        <v>64</v>
      </c>
      <c r="V49" s="146"/>
      <c r="W49" s="148"/>
      <c r="X49" s="264"/>
      <c r="Y49" s="105"/>
      <c r="Z49" s="105"/>
      <c r="AA49" s="105"/>
      <c r="AB49" s="105"/>
      <c r="AC49" s="105"/>
      <c r="AD49" s="105"/>
      <c r="AE49" s="263"/>
    </row>
    <row r="50" spans="1:41" ht="14.45" customHeight="1">
      <c r="A50" s="129"/>
      <c r="B50" s="130"/>
      <c r="C50" s="130"/>
      <c r="D50" s="131"/>
      <c r="E50" s="207" t="s">
        <v>46</v>
      </c>
      <c r="F50" s="208"/>
      <c r="G50" s="208"/>
      <c r="H50" s="209"/>
      <c r="I50" s="210"/>
      <c r="J50" s="210"/>
      <c r="K50" s="209"/>
      <c r="L50" s="210"/>
      <c r="M50" s="210"/>
      <c r="N50" s="29"/>
      <c r="O50" s="167">
        <f t="shared" si="1"/>
        <v>0</v>
      </c>
      <c r="P50" s="168"/>
      <c r="Q50" s="169"/>
      <c r="R50" s="170" t="s">
        <v>129</v>
      </c>
      <c r="S50" s="171"/>
      <c r="T50" s="171"/>
      <c r="U50" s="149"/>
      <c r="V50" s="150"/>
      <c r="W50" s="151"/>
      <c r="X50" s="264"/>
      <c r="Y50" s="105"/>
      <c r="Z50" s="105"/>
      <c r="AA50" s="105"/>
      <c r="AB50" s="105"/>
      <c r="AC50" s="105"/>
      <c r="AD50" s="105"/>
      <c r="AE50" s="263"/>
    </row>
    <row r="51" spans="1:41" ht="14.45" customHeight="1">
      <c r="A51" s="44" t="s">
        <v>68</v>
      </c>
      <c r="B51" s="45"/>
      <c r="C51" s="45"/>
      <c r="D51" s="46"/>
      <c r="E51" s="35" t="s">
        <v>45</v>
      </c>
      <c r="F51" s="35"/>
      <c r="G51" s="35"/>
      <c r="H51" s="36"/>
      <c r="I51" s="36"/>
      <c r="J51" s="36"/>
      <c r="K51" s="36"/>
      <c r="L51" s="36"/>
      <c r="M51" s="36"/>
      <c r="N51" s="28"/>
      <c r="O51" s="162">
        <f t="shared" si="1"/>
        <v>0</v>
      </c>
      <c r="P51" s="162"/>
      <c r="Q51" s="162"/>
      <c r="R51" s="163" t="s">
        <v>129</v>
      </c>
      <c r="S51" s="163"/>
      <c r="T51" s="163"/>
      <c r="U51" s="145"/>
      <c r="V51" s="146"/>
      <c r="W51" s="148"/>
      <c r="X51" s="264"/>
      <c r="Y51" s="105"/>
      <c r="Z51" s="105"/>
      <c r="AA51" s="105"/>
      <c r="AB51" s="105"/>
      <c r="AC51" s="105"/>
      <c r="AD51" s="105"/>
      <c r="AE51" s="263"/>
    </row>
    <row r="52" spans="1:41" ht="14.45" customHeight="1">
      <c r="A52" s="129"/>
      <c r="B52" s="130"/>
      <c r="C52" s="130"/>
      <c r="D52" s="131"/>
      <c r="E52" s="141" t="s">
        <v>46</v>
      </c>
      <c r="F52" s="142"/>
      <c r="G52" s="142"/>
      <c r="H52" s="143"/>
      <c r="I52" s="144"/>
      <c r="J52" s="144"/>
      <c r="K52" s="143"/>
      <c r="L52" s="144"/>
      <c r="M52" s="144"/>
      <c r="N52" s="29"/>
      <c r="O52" s="167">
        <f t="shared" si="1"/>
        <v>0</v>
      </c>
      <c r="P52" s="168"/>
      <c r="Q52" s="169"/>
      <c r="R52" s="170" t="s">
        <v>129</v>
      </c>
      <c r="S52" s="171"/>
      <c r="T52" s="172"/>
      <c r="U52" s="164"/>
      <c r="V52" s="165"/>
      <c r="W52" s="166"/>
      <c r="X52" s="264"/>
      <c r="Y52" s="105"/>
      <c r="Z52" s="105"/>
      <c r="AA52" s="105"/>
      <c r="AB52" s="105"/>
      <c r="AC52" s="105"/>
      <c r="AD52" s="105"/>
      <c r="AE52" s="263"/>
    </row>
    <row r="53" spans="1:41" ht="14.45" customHeight="1">
      <c r="A53" s="44" t="s">
        <v>78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173"/>
      <c r="P53" s="174"/>
      <c r="Q53" s="175"/>
      <c r="R53" s="176" t="s">
        <v>13</v>
      </c>
      <c r="S53" s="43"/>
      <c r="T53" s="258"/>
      <c r="U53" s="259"/>
      <c r="V53" s="259"/>
      <c r="W53" s="259"/>
      <c r="X53" s="43"/>
      <c r="Y53" s="43"/>
      <c r="Z53" s="43"/>
      <c r="AA53" s="43"/>
      <c r="AB53" s="43"/>
      <c r="AC53" s="43"/>
      <c r="AD53" s="43"/>
      <c r="AE53" s="86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1" ht="14.45" customHeight="1">
      <c r="A54" s="39" t="s">
        <v>60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86"/>
      <c r="O54" s="173">
        <f>SUM(O41:O52)-O53</f>
        <v>0</v>
      </c>
      <c r="P54" s="174"/>
      <c r="Q54" s="175"/>
      <c r="R54" s="176" t="s">
        <v>13</v>
      </c>
      <c r="S54" s="43"/>
      <c r="T54" s="260"/>
      <c r="U54" s="260"/>
      <c r="V54" s="260"/>
      <c r="W54" s="260"/>
      <c r="X54" s="43"/>
      <c r="Y54" s="43"/>
      <c r="Z54" s="43"/>
      <c r="AA54" s="43"/>
      <c r="AB54" s="43"/>
      <c r="AC54" s="43"/>
      <c r="AD54" s="43"/>
      <c r="AE54" s="86"/>
    </row>
    <row r="55" spans="1:41" ht="14.45" customHeight="1">
      <c r="A55" s="106" t="s">
        <v>71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8"/>
      <c r="X55" s="108"/>
      <c r="Y55" s="108"/>
      <c r="Z55" s="108"/>
      <c r="AA55" s="108"/>
      <c r="AB55" s="108"/>
      <c r="AC55" s="108"/>
      <c r="AD55" s="108"/>
      <c r="AE55" s="109"/>
    </row>
    <row r="56" spans="1:41" ht="14.45" customHeight="1">
      <c r="A56" s="44" t="s">
        <v>41</v>
      </c>
      <c r="B56" s="45"/>
      <c r="C56" s="45"/>
      <c r="D56" s="46"/>
      <c r="E56" s="50" t="s">
        <v>82</v>
      </c>
      <c r="F56" s="51"/>
      <c r="G56" s="52"/>
      <c r="H56" s="50" t="s">
        <v>43</v>
      </c>
      <c r="I56" s="51"/>
      <c r="J56" s="52"/>
      <c r="K56" s="50" t="s">
        <v>79</v>
      </c>
      <c r="L56" s="51"/>
      <c r="M56" s="52"/>
      <c r="N56" s="50" t="s">
        <v>59</v>
      </c>
      <c r="O56" s="51"/>
      <c r="P56" s="51"/>
      <c r="Q56" s="52"/>
      <c r="R56" s="7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</row>
    <row r="57" spans="1:41" ht="14.45" customHeight="1">
      <c r="A57" s="47"/>
      <c r="B57" s="48"/>
      <c r="C57" s="48"/>
      <c r="D57" s="49"/>
      <c r="E57" s="53"/>
      <c r="F57" s="54"/>
      <c r="G57" s="55"/>
      <c r="H57" s="53"/>
      <c r="I57" s="54"/>
      <c r="J57" s="55"/>
      <c r="K57" s="53"/>
      <c r="L57" s="54"/>
      <c r="M57" s="55"/>
      <c r="N57" s="53"/>
      <c r="O57" s="54"/>
      <c r="P57" s="54"/>
      <c r="Q57" s="55"/>
      <c r="R57" s="77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</row>
    <row r="58" spans="1:41" ht="14.45" customHeight="1">
      <c r="A58" s="44" t="s">
        <v>72</v>
      </c>
      <c r="B58" s="154"/>
      <c r="C58" s="154"/>
      <c r="D58" s="155"/>
      <c r="E58" s="62"/>
      <c r="F58" s="63"/>
      <c r="G58" s="64"/>
      <c r="H58" s="62"/>
      <c r="I58" s="63"/>
      <c r="J58" s="64"/>
      <c r="K58" s="68">
        <f>E58*H58</f>
        <v>0</v>
      </c>
      <c r="L58" s="69"/>
      <c r="M58" s="70"/>
      <c r="N58" s="145" t="s">
        <v>73</v>
      </c>
      <c r="O58" s="146"/>
      <c r="P58" s="147"/>
      <c r="Q58" s="148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58"/>
      <c r="AE58" s="58"/>
    </row>
    <row r="59" spans="1:41" ht="14.45" customHeight="1">
      <c r="A59" s="159"/>
      <c r="B59" s="160"/>
      <c r="C59" s="160"/>
      <c r="D59" s="161"/>
      <c r="E59" s="65"/>
      <c r="F59" s="66"/>
      <c r="G59" s="67"/>
      <c r="H59" s="65"/>
      <c r="I59" s="66"/>
      <c r="J59" s="67"/>
      <c r="K59" s="71"/>
      <c r="L59" s="72"/>
      <c r="M59" s="73"/>
      <c r="N59" s="149"/>
      <c r="O59" s="150"/>
      <c r="P59" s="150"/>
      <c r="Q59" s="151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59"/>
      <c r="AE59" s="59"/>
    </row>
    <row r="60" spans="1:41" ht="14.45" customHeight="1">
      <c r="A60" s="44" t="s">
        <v>78</v>
      </c>
      <c r="B60" s="154"/>
      <c r="C60" s="154"/>
      <c r="D60" s="154"/>
      <c r="E60" s="154"/>
      <c r="F60" s="154"/>
      <c r="G60" s="154"/>
      <c r="H60" s="154"/>
      <c r="I60" s="154"/>
      <c r="J60" s="155"/>
      <c r="K60" s="156"/>
      <c r="L60" s="157"/>
      <c r="M60" s="158"/>
      <c r="N60" s="177" t="s">
        <v>13</v>
      </c>
      <c r="O60" s="178"/>
      <c r="P60" s="178"/>
      <c r="Q60" s="179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0"/>
      <c r="AE60" s="60"/>
    </row>
    <row r="61" spans="1:41" ht="14.45" customHeight="1">
      <c r="A61" s="44" t="s">
        <v>60</v>
      </c>
      <c r="B61" s="154"/>
      <c r="C61" s="154"/>
      <c r="D61" s="154"/>
      <c r="E61" s="154"/>
      <c r="F61" s="154"/>
      <c r="G61" s="154"/>
      <c r="H61" s="154"/>
      <c r="I61" s="154"/>
      <c r="J61" s="155"/>
      <c r="K61" s="156">
        <f>SUM(K58)-K60</f>
        <v>0</v>
      </c>
      <c r="L61" s="157"/>
      <c r="M61" s="158"/>
      <c r="N61" s="177" t="s">
        <v>13</v>
      </c>
      <c r="O61" s="178"/>
      <c r="P61" s="178"/>
      <c r="Q61" s="179"/>
      <c r="R61" s="39"/>
      <c r="S61" s="40"/>
      <c r="T61" s="40"/>
      <c r="U61" s="40"/>
      <c r="V61" s="41"/>
      <c r="W61" s="190"/>
      <c r="X61" s="191"/>
      <c r="Y61" s="21"/>
      <c r="Z61" s="42"/>
      <c r="AA61" s="43"/>
      <c r="AB61" s="43"/>
      <c r="AC61" s="43"/>
      <c r="AD61" s="43"/>
      <c r="AE61" s="34"/>
    </row>
    <row r="62" spans="1:41" ht="14.45" customHeight="1">
      <c r="A62" s="106" t="s">
        <v>75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8"/>
      <c r="X62" s="108"/>
      <c r="Y62" s="108"/>
      <c r="Z62" s="108"/>
      <c r="AA62" s="108"/>
      <c r="AB62" s="108"/>
      <c r="AC62" s="108"/>
      <c r="AD62" s="108"/>
      <c r="AE62" s="109"/>
    </row>
    <row r="63" spans="1:41" ht="14.45" customHeight="1">
      <c r="A63" s="44" t="s">
        <v>41</v>
      </c>
      <c r="B63" s="45"/>
      <c r="C63" s="45"/>
      <c r="D63" s="46"/>
      <c r="E63" s="50" t="s">
        <v>82</v>
      </c>
      <c r="F63" s="51"/>
      <c r="G63" s="52"/>
      <c r="H63" s="50" t="s">
        <v>43</v>
      </c>
      <c r="I63" s="51"/>
      <c r="J63" s="52"/>
      <c r="K63" s="50" t="s">
        <v>79</v>
      </c>
      <c r="L63" s="51"/>
      <c r="M63" s="52"/>
      <c r="N63" s="50" t="s">
        <v>59</v>
      </c>
      <c r="O63" s="51"/>
      <c r="P63" s="51"/>
      <c r="Q63" s="52"/>
      <c r="R63" s="50" t="s">
        <v>25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7"/>
    </row>
    <row r="64" spans="1:41" ht="14.45" customHeight="1">
      <c r="A64" s="47"/>
      <c r="B64" s="48"/>
      <c r="C64" s="48"/>
      <c r="D64" s="49"/>
      <c r="E64" s="53"/>
      <c r="F64" s="54"/>
      <c r="G64" s="55"/>
      <c r="H64" s="53"/>
      <c r="I64" s="54"/>
      <c r="J64" s="55"/>
      <c r="K64" s="53"/>
      <c r="L64" s="54"/>
      <c r="M64" s="55"/>
      <c r="N64" s="53"/>
      <c r="O64" s="54"/>
      <c r="P64" s="54"/>
      <c r="Q64" s="55"/>
      <c r="R64" s="47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</row>
    <row r="65" spans="1:44" ht="14.45" customHeight="1">
      <c r="A65" s="44" t="s">
        <v>76</v>
      </c>
      <c r="B65" s="154"/>
      <c r="C65" s="154"/>
      <c r="D65" s="155"/>
      <c r="E65" s="62"/>
      <c r="F65" s="63"/>
      <c r="G65" s="64"/>
      <c r="H65" s="62"/>
      <c r="I65" s="63"/>
      <c r="J65" s="64"/>
      <c r="K65" s="68">
        <f>E65*H65</f>
        <v>0</v>
      </c>
      <c r="L65" s="69"/>
      <c r="M65" s="69"/>
      <c r="N65" s="145" t="s">
        <v>73</v>
      </c>
      <c r="O65" s="146"/>
      <c r="P65" s="147"/>
      <c r="Q65" s="148"/>
      <c r="R65" s="180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2"/>
    </row>
    <row r="66" spans="1:44" ht="14.45" customHeight="1">
      <c r="A66" s="77"/>
      <c r="B66" s="78"/>
      <c r="C66" s="78"/>
      <c r="D66" s="79"/>
      <c r="E66" s="199"/>
      <c r="F66" s="200"/>
      <c r="G66" s="201"/>
      <c r="H66" s="199"/>
      <c r="I66" s="200"/>
      <c r="J66" s="201"/>
      <c r="K66" s="202"/>
      <c r="L66" s="203"/>
      <c r="M66" s="203"/>
      <c r="N66" s="204"/>
      <c r="O66" s="205"/>
      <c r="P66" s="205"/>
      <c r="Q66" s="206"/>
      <c r="R66" s="183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5"/>
    </row>
    <row r="67" spans="1:44" ht="14.45" customHeight="1">
      <c r="A67" s="192" t="s">
        <v>60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4">
        <f>K65</f>
        <v>0</v>
      </c>
      <c r="L67" s="194"/>
      <c r="M67" s="195"/>
      <c r="N67" s="196" t="s">
        <v>13</v>
      </c>
      <c r="O67" s="80"/>
      <c r="P67" s="80"/>
      <c r="Q67" s="80"/>
      <c r="R67" s="186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5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ht="14.45" customHeight="1">
      <c r="A68" s="192" t="s">
        <v>77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7">
        <f>SUM(K67,K61,O54,O37)</f>
        <v>0</v>
      </c>
      <c r="L68" s="197"/>
      <c r="M68" s="198"/>
      <c r="N68" s="176" t="s">
        <v>13</v>
      </c>
      <c r="O68" s="43"/>
      <c r="P68" s="43"/>
      <c r="Q68" s="86"/>
      <c r="R68" s="187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9"/>
      <c r="AK68" s="33"/>
      <c r="AL68" s="33"/>
      <c r="AM68" s="33"/>
      <c r="AN68" s="33"/>
      <c r="AO68" s="33"/>
      <c r="AP68" s="33"/>
      <c r="AQ68" s="33"/>
      <c r="AR68" s="33"/>
    </row>
    <row r="69" spans="1:44" ht="20.100000000000001" customHeight="1">
      <c r="N69" s="37" t="e">
        <f>IF(AND(AD5&gt;0,K68&gt;AB10),"要介護は介護上乗せ不可","")</f>
        <v>#N/A</v>
      </c>
      <c r="O69" s="38"/>
      <c r="P69" s="38"/>
      <c r="Q69" s="38"/>
      <c r="AK69" s="33"/>
      <c r="AL69" s="33"/>
      <c r="AM69" s="33"/>
      <c r="AN69" s="33"/>
      <c r="AO69" s="33"/>
      <c r="AP69" s="33"/>
      <c r="AQ69" s="33"/>
      <c r="AR69" s="33"/>
    </row>
    <row r="70" spans="1:44" ht="20.100000000000001" customHeight="1"/>
    <row r="71" spans="1:44" ht="20.100000000000001" customHeight="1"/>
    <row r="72" spans="1:44" ht="20.100000000000001" customHeight="1"/>
    <row r="73" spans="1:44" ht="20.100000000000001" customHeight="1"/>
    <row r="74" spans="1:44" ht="20.100000000000001" customHeight="1"/>
    <row r="75" spans="1:44" ht="20.100000000000001" customHeight="1"/>
    <row r="76" spans="1:44" ht="20.100000000000001" customHeight="1"/>
    <row r="77" spans="1:44" ht="20.100000000000001" customHeight="1"/>
    <row r="78" spans="1:44" ht="20.100000000000001" customHeight="1"/>
    <row r="79" spans="1:44" ht="20.100000000000001" customHeight="1"/>
    <row r="80" spans="1:44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mergeCells count="329">
    <mergeCell ref="R54:S54"/>
    <mergeCell ref="X16:AE35"/>
    <mergeCell ref="T36:AE36"/>
    <mergeCell ref="T37:AE37"/>
    <mergeCell ref="X44:AE52"/>
    <mergeCell ref="T53:AE53"/>
    <mergeCell ref="T54:AE54"/>
    <mergeCell ref="U41:W42"/>
    <mergeCell ref="O42:Q42"/>
    <mergeCell ref="R42:T42"/>
    <mergeCell ref="O43:Q43"/>
    <mergeCell ref="R43:T43"/>
    <mergeCell ref="U43:W44"/>
    <mergeCell ref="O44:Q44"/>
    <mergeCell ref="R44:T44"/>
    <mergeCell ref="O45:Q45"/>
    <mergeCell ref="R45:T45"/>
    <mergeCell ref="U45:W46"/>
    <mergeCell ref="O46:Q46"/>
    <mergeCell ref="R46:T46"/>
    <mergeCell ref="O34:Q34"/>
    <mergeCell ref="R34:T34"/>
    <mergeCell ref="U34:W35"/>
    <mergeCell ref="O35:Q35"/>
    <mergeCell ref="O26:Q26"/>
    <mergeCell ref="R26:T26"/>
    <mergeCell ref="U26:W27"/>
    <mergeCell ref="O27:Q27"/>
    <mergeCell ref="R27:T27"/>
    <mergeCell ref="O24:Q24"/>
    <mergeCell ref="R35:T35"/>
    <mergeCell ref="A36:N36"/>
    <mergeCell ref="O36:Q36"/>
    <mergeCell ref="R36:S36"/>
    <mergeCell ref="H26:J26"/>
    <mergeCell ref="K26:M26"/>
    <mergeCell ref="H29:J29"/>
    <mergeCell ref="K29:M29"/>
    <mergeCell ref="H30:J30"/>
    <mergeCell ref="K30:M30"/>
    <mergeCell ref="H27:J27"/>
    <mergeCell ref="K27:M27"/>
    <mergeCell ref="H25:J25"/>
    <mergeCell ref="K25:M25"/>
    <mergeCell ref="H24:J24"/>
    <mergeCell ref="K24:M24"/>
    <mergeCell ref="A32:D33"/>
    <mergeCell ref="A34:D35"/>
    <mergeCell ref="O22:Q22"/>
    <mergeCell ref="R22:T22"/>
    <mergeCell ref="U22:W23"/>
    <mergeCell ref="O23:Q23"/>
    <mergeCell ref="R23:T23"/>
    <mergeCell ref="O20:Q20"/>
    <mergeCell ref="R24:T24"/>
    <mergeCell ref="U24:W25"/>
    <mergeCell ref="O25:Q25"/>
    <mergeCell ref="R25:T25"/>
    <mergeCell ref="R17:T17"/>
    <mergeCell ref="O18:Q18"/>
    <mergeCell ref="R18:T18"/>
    <mergeCell ref="U18:W19"/>
    <mergeCell ref="O19:Q19"/>
    <mergeCell ref="R19:T19"/>
    <mergeCell ref="R20:T20"/>
    <mergeCell ref="U20:W21"/>
    <mergeCell ref="O21:Q21"/>
    <mergeCell ref="R21:T21"/>
    <mergeCell ref="A9:D9"/>
    <mergeCell ref="A6:D8"/>
    <mergeCell ref="L10:M10"/>
    <mergeCell ref="U10:V10"/>
    <mergeCell ref="H9:J9"/>
    <mergeCell ref="A22:D23"/>
    <mergeCell ref="E20:G20"/>
    <mergeCell ref="H20:J20"/>
    <mergeCell ref="K20:M20"/>
    <mergeCell ref="E22:G22"/>
    <mergeCell ref="E23:G23"/>
    <mergeCell ref="H22:J22"/>
    <mergeCell ref="K22:M22"/>
    <mergeCell ref="A16:D17"/>
    <mergeCell ref="E16:G16"/>
    <mergeCell ref="H23:J23"/>
    <mergeCell ref="K23:M23"/>
    <mergeCell ref="U14:W15"/>
    <mergeCell ref="O16:Q16"/>
    <mergeCell ref="R16:T16"/>
    <mergeCell ref="E17:G17"/>
    <mergeCell ref="H16:J16"/>
    <mergeCell ref="U16:W17"/>
    <mergeCell ref="O17:Q17"/>
    <mergeCell ref="AD10:AE10"/>
    <mergeCell ref="J10:K10"/>
    <mergeCell ref="A10:D10"/>
    <mergeCell ref="E14:G15"/>
    <mergeCell ref="H14:J15"/>
    <mergeCell ref="K14:M15"/>
    <mergeCell ref="X14:AE15"/>
    <mergeCell ref="A11:G12"/>
    <mergeCell ref="AB10:AC10"/>
    <mergeCell ref="E10:I10"/>
    <mergeCell ref="N10:R10"/>
    <mergeCell ref="W10:AA10"/>
    <mergeCell ref="S10:T10"/>
    <mergeCell ref="N14:N15"/>
    <mergeCell ref="O14:Q15"/>
    <mergeCell ref="R14:T15"/>
    <mergeCell ref="K16:M16"/>
    <mergeCell ref="E21:G21"/>
    <mergeCell ref="H21:J21"/>
    <mergeCell ref="K21:M21"/>
    <mergeCell ref="A20:D21"/>
    <mergeCell ref="A18:D19"/>
    <mergeCell ref="E18:G18"/>
    <mergeCell ref="E19:G19"/>
    <mergeCell ref="H18:J18"/>
    <mergeCell ref="K18:M18"/>
    <mergeCell ref="H19:J19"/>
    <mergeCell ref="K19:M19"/>
    <mergeCell ref="H17:J17"/>
    <mergeCell ref="K17:M17"/>
    <mergeCell ref="A24:D25"/>
    <mergeCell ref="A26:D27"/>
    <mergeCell ref="A28:D29"/>
    <mergeCell ref="H35:J35"/>
    <mergeCell ref="K35:M35"/>
    <mergeCell ref="H33:J33"/>
    <mergeCell ref="K33:M33"/>
    <mergeCell ref="K32:M32"/>
    <mergeCell ref="H31:J31"/>
    <mergeCell ref="H28:J28"/>
    <mergeCell ref="K28:M28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0:D31"/>
    <mergeCell ref="E35:G35"/>
    <mergeCell ref="K31:M31"/>
    <mergeCell ref="H34:J34"/>
    <mergeCell ref="A38:AE38"/>
    <mergeCell ref="A39:D40"/>
    <mergeCell ref="E39:G40"/>
    <mergeCell ref="H39:J40"/>
    <mergeCell ref="K39:M40"/>
    <mergeCell ref="X39:AE40"/>
    <mergeCell ref="N39:N40"/>
    <mergeCell ref="O39:Q40"/>
    <mergeCell ref="R39:T40"/>
    <mergeCell ref="U39:W40"/>
    <mergeCell ref="A37:N37"/>
    <mergeCell ref="O37:Q37"/>
    <mergeCell ref="R37:S37"/>
    <mergeCell ref="U28:W29"/>
    <mergeCell ref="O29:Q29"/>
    <mergeCell ref="R29:T29"/>
    <mergeCell ref="O30:Q30"/>
    <mergeCell ref="R30:T30"/>
    <mergeCell ref="U30:W31"/>
    <mergeCell ref="O31:Q31"/>
    <mergeCell ref="R31:T31"/>
    <mergeCell ref="O32:Q32"/>
    <mergeCell ref="R32:T32"/>
    <mergeCell ref="U32:W33"/>
    <mergeCell ref="O33:Q33"/>
    <mergeCell ref="R33:T33"/>
    <mergeCell ref="O28:Q28"/>
    <mergeCell ref="K34:M34"/>
    <mergeCell ref="H32:J32"/>
    <mergeCell ref="E33:G33"/>
    <mergeCell ref="E34:G34"/>
    <mergeCell ref="R28:T28"/>
    <mergeCell ref="H44:J44"/>
    <mergeCell ref="K44:M44"/>
    <mergeCell ref="E46:G46"/>
    <mergeCell ref="H46:J46"/>
    <mergeCell ref="K46:M46"/>
    <mergeCell ref="H42:J42"/>
    <mergeCell ref="K42:M42"/>
    <mergeCell ref="A41:D42"/>
    <mergeCell ref="E41:G41"/>
    <mergeCell ref="H41:J41"/>
    <mergeCell ref="K41:M41"/>
    <mergeCell ref="E42:G42"/>
    <mergeCell ref="O41:Q41"/>
    <mergeCell ref="R41:T41"/>
    <mergeCell ref="E50:G50"/>
    <mergeCell ref="H50:J50"/>
    <mergeCell ref="K50:M50"/>
    <mergeCell ref="A45:D46"/>
    <mergeCell ref="O47:Q47"/>
    <mergeCell ref="R47:T47"/>
    <mergeCell ref="U47:W48"/>
    <mergeCell ref="O48:Q48"/>
    <mergeCell ref="R48:T48"/>
    <mergeCell ref="O49:Q49"/>
    <mergeCell ref="R49:T49"/>
    <mergeCell ref="U49:W50"/>
    <mergeCell ref="O50:Q50"/>
    <mergeCell ref="R50:T50"/>
    <mergeCell ref="E48:G48"/>
    <mergeCell ref="H48:J48"/>
    <mergeCell ref="K48:M48"/>
    <mergeCell ref="A47:D48"/>
    <mergeCell ref="E47:G47"/>
    <mergeCell ref="H47:J47"/>
    <mergeCell ref="K47:M47"/>
    <mergeCell ref="E44:G44"/>
    <mergeCell ref="R65:AE68"/>
    <mergeCell ref="W61:X61"/>
    <mergeCell ref="N61:Q61"/>
    <mergeCell ref="A62:AE62"/>
    <mergeCell ref="A67:J67"/>
    <mergeCell ref="K67:M67"/>
    <mergeCell ref="N67:Q67"/>
    <mergeCell ref="A68:J68"/>
    <mergeCell ref="K68:M68"/>
    <mergeCell ref="N68:Q68"/>
    <mergeCell ref="A65:D66"/>
    <mergeCell ref="E65:G66"/>
    <mergeCell ref="H65:J66"/>
    <mergeCell ref="K65:M66"/>
    <mergeCell ref="N65:Q66"/>
    <mergeCell ref="N58:Q59"/>
    <mergeCell ref="R58:AC58"/>
    <mergeCell ref="R59:AC59"/>
    <mergeCell ref="A61:J61"/>
    <mergeCell ref="K61:M61"/>
    <mergeCell ref="A58:D59"/>
    <mergeCell ref="A49:D50"/>
    <mergeCell ref="E49:G49"/>
    <mergeCell ref="H49:J49"/>
    <mergeCell ref="K49:M49"/>
    <mergeCell ref="O51:Q51"/>
    <mergeCell ref="R51:T51"/>
    <mergeCell ref="U51:W52"/>
    <mergeCell ref="O52:Q52"/>
    <mergeCell ref="R52:T52"/>
    <mergeCell ref="A53:N53"/>
    <mergeCell ref="O53:Q53"/>
    <mergeCell ref="R53:S53"/>
    <mergeCell ref="A54:N54"/>
    <mergeCell ref="O54:Q54"/>
    <mergeCell ref="A60:J60"/>
    <mergeCell ref="K60:M60"/>
    <mergeCell ref="N60:Q60"/>
    <mergeCell ref="A51:D52"/>
    <mergeCell ref="A1:AE1"/>
    <mergeCell ref="A55:AE55"/>
    <mergeCell ref="A13:AE13"/>
    <mergeCell ref="E9:G9"/>
    <mergeCell ref="K9:AE9"/>
    <mergeCell ref="Z6:AB8"/>
    <mergeCell ref="AC6:AE8"/>
    <mergeCell ref="F7:X7"/>
    <mergeCell ref="F8:X8"/>
    <mergeCell ref="F6:X6"/>
    <mergeCell ref="A43:D44"/>
    <mergeCell ref="E45:G45"/>
    <mergeCell ref="H45:J45"/>
    <mergeCell ref="K45:M45"/>
    <mergeCell ref="A14:D15"/>
    <mergeCell ref="A2:G3"/>
    <mergeCell ref="X41:AE43"/>
    <mergeCell ref="E43:G43"/>
    <mergeCell ref="H43:J43"/>
    <mergeCell ref="K43:M43"/>
    <mergeCell ref="K51:M51"/>
    <mergeCell ref="E52:G52"/>
    <mergeCell ref="H52:J52"/>
    <mergeCell ref="K52:M52"/>
    <mergeCell ref="AO3:AP3"/>
    <mergeCell ref="AQ3:AR3"/>
    <mergeCell ref="AQ5:AR5"/>
    <mergeCell ref="AQ6:AR6"/>
    <mergeCell ref="AQ7:AR7"/>
    <mergeCell ref="AQ8:AR8"/>
    <mergeCell ref="AI5:AN5"/>
    <mergeCell ref="AI8:AN8"/>
    <mergeCell ref="AO5:AP5"/>
    <mergeCell ref="AO6:AP6"/>
    <mergeCell ref="AO7:AP7"/>
    <mergeCell ref="AO8:AP8"/>
    <mergeCell ref="AI7:AN7"/>
    <mergeCell ref="AI6:AN6"/>
    <mergeCell ref="AH5:AH7"/>
    <mergeCell ref="A4:D4"/>
    <mergeCell ref="E4:J4"/>
    <mergeCell ref="K4:O4"/>
    <mergeCell ref="P4:S4"/>
    <mergeCell ref="Z4:AB4"/>
    <mergeCell ref="AC4:AD4"/>
    <mergeCell ref="Z5:AC5"/>
    <mergeCell ref="AD5:AE5"/>
    <mergeCell ref="A5:D5"/>
    <mergeCell ref="E5:J5"/>
    <mergeCell ref="K5:O5"/>
    <mergeCell ref="P5:U5"/>
    <mergeCell ref="V5:Y5"/>
    <mergeCell ref="E51:G51"/>
    <mergeCell ref="H51:J51"/>
    <mergeCell ref="N69:Q69"/>
    <mergeCell ref="R61:V61"/>
    <mergeCell ref="Z61:AD61"/>
    <mergeCell ref="A63:D64"/>
    <mergeCell ref="E63:G64"/>
    <mergeCell ref="H63:J64"/>
    <mergeCell ref="K63:M64"/>
    <mergeCell ref="N63:Q64"/>
    <mergeCell ref="R63:AE64"/>
    <mergeCell ref="AD58:AE58"/>
    <mergeCell ref="AD59:AE59"/>
    <mergeCell ref="AD60:AE60"/>
    <mergeCell ref="R60:AC60"/>
    <mergeCell ref="E58:G59"/>
    <mergeCell ref="H58:J59"/>
    <mergeCell ref="K58:M59"/>
    <mergeCell ref="A56:D57"/>
    <mergeCell ref="E56:G57"/>
    <mergeCell ref="H56:J57"/>
    <mergeCell ref="K56:M57"/>
    <mergeCell ref="N56:Q57"/>
    <mergeCell ref="R56:AE57"/>
  </mergeCells>
  <phoneticPr fontId="1"/>
  <conditionalFormatting sqref="O37:Q37">
    <cfRule type="expression" dxfId="15" priority="2">
      <formula>$J$10&lt;$O$36+$O$37</formula>
    </cfRule>
    <cfRule type="cellIs" dxfId="14" priority="7" operator="greaterThan">
      <formula>$J$10</formula>
    </cfRule>
    <cfRule type="cellIs" dxfId="13" priority="8" operator="greaterThan">
      <formula>$J$10</formula>
    </cfRule>
  </conditionalFormatting>
  <conditionalFormatting sqref="O54:Q54">
    <cfRule type="cellIs" dxfId="12" priority="6" operator="greaterThan">
      <formula>$S$10</formula>
    </cfRule>
  </conditionalFormatting>
  <conditionalFormatting sqref="K68:M68">
    <cfRule type="cellIs" dxfId="11" priority="5" operator="greaterThan">
      <formula>$AB$10</formula>
    </cfRule>
  </conditionalFormatting>
  <conditionalFormatting sqref="O37:Q37">
    <cfRule type="cellIs" dxfId="10" priority="3" operator="greaterThan">
      <formula>$J$10&gt;$O$36+$O$37</formula>
    </cfRule>
    <cfRule type="cellIs" dxfId="9" priority="4" operator="greaterThan">
      <formula>$J$10&lt;$O$36+$O$37</formula>
    </cfRule>
  </conditionalFormatting>
  <conditionalFormatting sqref="O54:Q54">
    <cfRule type="expression" dxfId="8" priority="1">
      <formula>$S$10&lt;$O$53+$O$54</formula>
    </cfRule>
  </conditionalFormatting>
  <pageMargins left="0.98425196850393704" right="0.39370078740157483" top="0.78740157480314965" bottom="0.19685039370078741" header="0.31496062992125984" footer="0.31496062992125984"/>
  <pageSetup paperSize="9" scale="85" orientation="portrait" r:id="rId1"/>
  <headerFooter>
    <oddHeader>&amp;L別紙１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リスト!$B$8:$C$8</xm:f>
          </x14:formula1>
          <xm:sqref>E9:F9</xm:sqref>
        </x14:dataValidation>
        <x14:dataValidation type="list" allowBlank="1" showInputMessage="1" showErrorMessage="1">
          <x14:formula1>
            <xm:f>リスト!$B$7:$D$7</xm:f>
          </x14:formula1>
          <xm:sqref>AC6</xm:sqref>
        </x14:dataValidation>
        <x14:dataValidation type="list" allowBlank="1" showInputMessage="1" showErrorMessage="1">
          <x14:formula1>
            <xm:f>リスト!$B$41:$B$42</xm:f>
          </x14:formula1>
          <xm:sqref>AD58:AE60</xm:sqref>
        </x14:dataValidation>
        <x14:dataValidation type="list" allowBlank="1" showInputMessage="1" showErrorMessage="1">
          <x14:formula1>
            <xm:f>リスト!$B$1:$I$1</xm:f>
          </x14:formula1>
          <xm:sqref>E5:H5</xm:sqref>
        </x14:dataValidation>
        <x14:dataValidation type="list" allowBlank="1" showInputMessage="1" showErrorMessage="1">
          <x14:formula1>
            <xm:f>リスト!$B$2:$C$2</xm:f>
          </x14:formula1>
          <xm:sqref>P5:U5</xm:sqref>
        </x14:dataValidation>
        <x14:dataValidation type="list" allowBlank="1" showInputMessage="1" showErrorMessage="1">
          <x14:formula1>
            <xm:f>リスト!$B$3:$I$3</xm:f>
          </x14:formula1>
          <xm:sqref>Z5</xm:sqref>
        </x14:dataValidation>
        <x14:dataValidation type="list" allowBlank="1" showInputMessage="1" showErrorMessage="1">
          <x14:formula1>
            <xm:f>リスト!$B$4:$F$4</xm:f>
          </x14:formula1>
          <xm:sqref>AD5:AE5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63"/>
  <sheetViews>
    <sheetView showZeros="0" zoomScaleNormal="100" workbookViewId="0">
      <selection activeCell="AM14" sqref="AM14"/>
    </sheetView>
  </sheetViews>
  <sheetFormatPr defaultRowHeight="12"/>
  <cols>
    <col min="1" max="37" width="3.125" style="3" customWidth="1"/>
    <col min="38" max="61" width="2.875" style="3" customWidth="1"/>
    <col min="62" max="16384" width="9" style="3"/>
  </cols>
  <sheetData>
    <row r="1" spans="1:44" ht="14.45" customHeight="1">
      <c r="A1" s="290" t="s">
        <v>140</v>
      </c>
      <c r="B1" s="290"/>
      <c r="C1" s="290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4"/>
      <c r="T1" s="104"/>
      <c r="U1" s="104"/>
      <c r="V1" s="104"/>
      <c r="W1" s="291"/>
      <c r="X1" s="291"/>
      <c r="Y1" s="291"/>
      <c r="Z1" s="291"/>
      <c r="AA1" s="291"/>
      <c r="AB1" s="291"/>
      <c r="AC1" s="291"/>
      <c r="AD1" s="291"/>
      <c r="AE1" s="291"/>
    </row>
    <row r="2" spans="1:44" ht="14.45" customHeight="1">
      <c r="A2" s="134" t="s">
        <v>26</v>
      </c>
      <c r="B2" s="291"/>
      <c r="C2" s="291"/>
      <c r="D2" s="291"/>
      <c r="E2" s="291"/>
      <c r="F2" s="291"/>
      <c r="G2" s="291"/>
      <c r="AH2" s="3" t="s">
        <v>107</v>
      </c>
    </row>
    <row r="3" spans="1:44" ht="14.45" customHeight="1">
      <c r="A3" s="277"/>
      <c r="B3" s="277"/>
      <c r="C3" s="277"/>
      <c r="D3" s="277"/>
      <c r="E3" s="277"/>
      <c r="F3" s="277"/>
      <c r="G3" s="277"/>
      <c r="AO3" s="101" t="s">
        <v>94</v>
      </c>
      <c r="AP3" s="269"/>
      <c r="AQ3" s="101" t="s">
        <v>31</v>
      </c>
      <c r="AR3" s="269"/>
    </row>
    <row r="4" spans="1:44" ht="14.45" customHeight="1">
      <c r="A4" s="82" t="s">
        <v>118</v>
      </c>
      <c r="B4" s="83"/>
      <c r="C4" s="83"/>
      <c r="D4" s="84"/>
      <c r="E4" s="297" t="s">
        <v>143</v>
      </c>
      <c r="F4" s="298"/>
      <c r="G4" s="298"/>
      <c r="H4" s="298"/>
      <c r="I4" s="298"/>
      <c r="J4" s="299"/>
      <c r="K4" s="87" t="s">
        <v>119</v>
      </c>
      <c r="L4" s="300"/>
      <c r="M4" s="300"/>
      <c r="N4" s="300"/>
      <c r="O4" s="300"/>
      <c r="P4" s="89" t="s">
        <v>120</v>
      </c>
      <c r="Q4" s="301"/>
      <c r="R4" s="301"/>
      <c r="S4" s="301"/>
      <c r="T4" s="27">
        <v>50</v>
      </c>
      <c r="U4" s="21" t="s">
        <v>121</v>
      </c>
      <c r="V4" s="27">
        <v>1</v>
      </c>
      <c r="W4" s="21" t="s">
        <v>122</v>
      </c>
      <c r="X4" s="27">
        <v>1</v>
      </c>
      <c r="Y4" s="21" t="s">
        <v>123</v>
      </c>
      <c r="Z4" s="91" t="s">
        <v>124</v>
      </c>
      <c r="AA4" s="92"/>
      <c r="AB4" s="93"/>
      <c r="AC4" s="302">
        <v>42</v>
      </c>
      <c r="AD4" s="303"/>
      <c r="AE4" s="26" t="s">
        <v>125</v>
      </c>
      <c r="AO4" s="23"/>
      <c r="AP4" s="22"/>
      <c r="AQ4" s="23"/>
      <c r="AR4" s="22"/>
    </row>
    <row r="5" spans="1:44" ht="14.45" customHeight="1">
      <c r="A5" s="82" t="s">
        <v>1</v>
      </c>
      <c r="B5" s="83"/>
      <c r="C5" s="83"/>
      <c r="D5" s="84"/>
      <c r="E5" s="97" t="s">
        <v>18</v>
      </c>
      <c r="F5" s="98"/>
      <c r="G5" s="98"/>
      <c r="H5" s="98"/>
      <c r="I5" s="98"/>
      <c r="J5" s="98"/>
      <c r="K5" s="87" t="s">
        <v>83</v>
      </c>
      <c r="L5" s="300"/>
      <c r="M5" s="300"/>
      <c r="N5" s="300"/>
      <c r="O5" s="300"/>
      <c r="P5" s="99" t="s">
        <v>85</v>
      </c>
      <c r="Q5" s="99"/>
      <c r="R5" s="99"/>
      <c r="S5" s="99"/>
      <c r="T5" s="304"/>
      <c r="U5" s="304"/>
      <c r="V5" s="87" t="s">
        <v>22</v>
      </c>
      <c r="W5" s="87"/>
      <c r="X5" s="87"/>
      <c r="Y5" s="87"/>
      <c r="Z5" s="95" t="s">
        <v>112</v>
      </c>
      <c r="AA5" s="305"/>
      <c r="AB5" s="305"/>
      <c r="AC5" s="305"/>
      <c r="AD5" s="306">
        <v>5</v>
      </c>
      <c r="AE5" s="307"/>
      <c r="AH5" s="80" t="s">
        <v>92</v>
      </c>
      <c r="AI5" s="80" t="s">
        <v>91</v>
      </c>
      <c r="AJ5" s="308"/>
      <c r="AK5" s="308"/>
      <c r="AL5" s="308"/>
      <c r="AM5" s="308"/>
      <c r="AN5" s="308"/>
      <c r="AO5" s="80">
        <v>1.5</v>
      </c>
      <c r="AP5" s="308"/>
      <c r="AQ5" s="80">
        <v>1.5</v>
      </c>
      <c r="AR5" s="308"/>
    </row>
    <row r="6" spans="1:44" ht="14.45" customHeight="1">
      <c r="A6" s="246" t="s">
        <v>9</v>
      </c>
      <c r="B6" s="247"/>
      <c r="C6" s="247"/>
      <c r="D6" s="247"/>
      <c r="E6" s="24"/>
      <c r="F6" s="309" t="s">
        <v>135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10"/>
      <c r="X6" s="310"/>
      <c r="Y6" s="25"/>
      <c r="Z6" s="118" t="s">
        <v>2</v>
      </c>
      <c r="AA6" s="118"/>
      <c r="AB6" s="311"/>
      <c r="AC6" s="122" t="s">
        <v>142</v>
      </c>
      <c r="AD6" s="311"/>
      <c r="AE6" s="311"/>
      <c r="AH6" s="308"/>
      <c r="AI6" s="102" t="s">
        <v>83</v>
      </c>
      <c r="AJ6" s="265"/>
      <c r="AK6" s="265"/>
      <c r="AL6" s="265"/>
      <c r="AM6" s="265"/>
      <c r="AN6" s="265"/>
      <c r="AO6" s="80">
        <v>0.5</v>
      </c>
      <c r="AP6" s="308"/>
      <c r="AQ6" s="80">
        <v>0.5</v>
      </c>
      <c r="AR6" s="308"/>
    </row>
    <row r="7" spans="1:44" ht="14.45" customHeight="1">
      <c r="A7" s="246"/>
      <c r="B7" s="247"/>
      <c r="C7" s="247"/>
      <c r="D7" s="247"/>
      <c r="E7" s="4"/>
      <c r="F7" s="314" t="s">
        <v>136</v>
      </c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315"/>
      <c r="X7" s="315"/>
      <c r="Y7" s="5"/>
      <c r="Z7" s="312"/>
      <c r="AA7" s="312"/>
      <c r="AB7" s="312"/>
      <c r="AC7" s="312"/>
      <c r="AD7" s="312"/>
      <c r="AE7" s="312"/>
      <c r="AH7" s="308"/>
      <c r="AI7" s="80" t="s">
        <v>96</v>
      </c>
      <c r="AJ7" s="308"/>
      <c r="AK7" s="308"/>
      <c r="AL7" s="308"/>
      <c r="AM7" s="308"/>
      <c r="AN7" s="308"/>
      <c r="AO7" s="80">
        <f>AO5-AO6</f>
        <v>1</v>
      </c>
      <c r="AP7" s="308"/>
      <c r="AQ7" s="80">
        <f>AQ5-AQ6</f>
        <v>1</v>
      </c>
      <c r="AR7" s="308"/>
    </row>
    <row r="8" spans="1:44" ht="14.45" customHeight="1">
      <c r="A8" s="82"/>
      <c r="B8" s="83"/>
      <c r="C8" s="83"/>
      <c r="D8" s="83"/>
      <c r="E8" s="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7"/>
      <c r="Q8" s="317"/>
      <c r="R8" s="317"/>
      <c r="S8" s="317"/>
      <c r="T8" s="317"/>
      <c r="U8" s="317"/>
      <c r="V8" s="317"/>
      <c r="W8" s="317"/>
      <c r="X8" s="317"/>
      <c r="Y8" s="7"/>
      <c r="Z8" s="313"/>
      <c r="AA8" s="313"/>
      <c r="AB8" s="313"/>
      <c r="AC8" s="313"/>
      <c r="AD8" s="313"/>
      <c r="AE8" s="313"/>
      <c r="AH8" s="11"/>
      <c r="AI8" s="80"/>
      <c r="AJ8" s="308"/>
      <c r="AK8" s="308"/>
      <c r="AL8" s="308"/>
      <c r="AM8" s="308"/>
      <c r="AN8" s="308"/>
      <c r="AO8" s="80"/>
      <c r="AP8" s="308"/>
      <c r="AQ8" s="80"/>
      <c r="AR8" s="308"/>
    </row>
    <row r="9" spans="1:44" ht="14.45" customHeight="1" thickBot="1">
      <c r="A9" s="82" t="s">
        <v>35</v>
      </c>
      <c r="B9" s="83"/>
      <c r="C9" s="83"/>
      <c r="D9" s="84"/>
      <c r="E9" s="112" t="s">
        <v>38</v>
      </c>
      <c r="F9" s="113"/>
      <c r="G9" s="292"/>
      <c r="H9" s="248" t="s">
        <v>36</v>
      </c>
      <c r="I9" s="249"/>
      <c r="J9" s="250"/>
      <c r="K9" s="293" t="s">
        <v>134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5"/>
      <c r="Y9" s="295"/>
      <c r="Z9" s="295"/>
      <c r="AA9" s="295"/>
      <c r="AB9" s="295"/>
      <c r="AC9" s="295"/>
      <c r="AD9" s="295"/>
      <c r="AE9" s="296"/>
    </row>
    <row r="10" spans="1:44" ht="14.45" customHeight="1" thickBot="1">
      <c r="A10" s="242" t="s">
        <v>11</v>
      </c>
      <c r="B10" s="243"/>
      <c r="C10" s="243"/>
      <c r="D10" s="243"/>
      <c r="E10" s="243" t="s">
        <v>12</v>
      </c>
      <c r="F10" s="243"/>
      <c r="G10" s="243"/>
      <c r="H10" s="243"/>
      <c r="I10" s="243"/>
      <c r="J10" s="240">
        <f>VLOOKUP(E5,リスト!A15:D22,2)*AO7*AO8</f>
        <v>0</v>
      </c>
      <c r="K10" s="241"/>
      <c r="L10" s="238" t="s">
        <v>13</v>
      </c>
      <c r="M10" s="240"/>
      <c r="N10" s="243" t="s">
        <v>14</v>
      </c>
      <c r="O10" s="243"/>
      <c r="P10" s="243"/>
      <c r="Q10" s="243"/>
      <c r="R10" s="243"/>
      <c r="S10" s="240">
        <f>VLOOKUP(E5,リスト!A15:D22,3)*AO7</f>
        <v>25</v>
      </c>
      <c r="T10" s="241"/>
      <c r="U10" s="238" t="s">
        <v>13</v>
      </c>
      <c r="V10" s="240"/>
      <c r="W10" s="243" t="s">
        <v>15</v>
      </c>
      <c r="X10" s="243"/>
      <c r="Y10" s="243"/>
      <c r="Z10" s="243"/>
      <c r="AA10" s="243"/>
      <c r="AB10" s="240">
        <f>VLOOKUP(E5,リスト!A15:D22,4)*AQ7*AQ8</f>
        <v>0</v>
      </c>
      <c r="AC10" s="241"/>
      <c r="AD10" s="238" t="s">
        <v>13</v>
      </c>
      <c r="AE10" s="239"/>
    </row>
    <row r="11" spans="1:44" ht="14.45" customHeight="1">
      <c r="A11" s="244" t="s">
        <v>27</v>
      </c>
      <c r="B11" s="318"/>
      <c r="C11" s="318"/>
      <c r="D11" s="318"/>
      <c r="E11" s="318"/>
      <c r="F11" s="318"/>
      <c r="G11" s="318"/>
    </row>
    <row r="12" spans="1:44" ht="14.45" customHeight="1">
      <c r="A12" s="277"/>
      <c r="B12" s="277"/>
      <c r="C12" s="277"/>
      <c r="D12" s="277"/>
      <c r="E12" s="277"/>
      <c r="F12" s="277"/>
      <c r="G12" s="277"/>
    </row>
    <row r="13" spans="1:44" ht="14.45" customHeight="1">
      <c r="A13" s="110" t="s">
        <v>40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265"/>
      <c r="X13" s="265"/>
      <c r="Y13" s="265"/>
      <c r="Z13" s="265"/>
      <c r="AA13" s="265"/>
      <c r="AB13" s="265"/>
      <c r="AC13" s="265"/>
      <c r="AD13" s="265"/>
      <c r="AE13" s="307"/>
    </row>
    <row r="14" spans="1:44" ht="14.45" customHeight="1">
      <c r="A14" s="44" t="s">
        <v>41</v>
      </c>
      <c r="B14" s="45"/>
      <c r="C14" s="45"/>
      <c r="D14" s="46"/>
      <c r="E14" s="50" t="s">
        <v>42</v>
      </c>
      <c r="F14" s="51"/>
      <c r="G14" s="52"/>
      <c r="H14" s="50" t="s">
        <v>82</v>
      </c>
      <c r="I14" s="51"/>
      <c r="J14" s="52"/>
      <c r="K14" s="50" t="s">
        <v>43</v>
      </c>
      <c r="L14" s="51"/>
      <c r="M14" s="52"/>
      <c r="N14" s="228" t="s">
        <v>137</v>
      </c>
      <c r="O14" s="50" t="s">
        <v>79</v>
      </c>
      <c r="P14" s="51"/>
      <c r="Q14" s="52"/>
      <c r="R14" s="50" t="s">
        <v>117</v>
      </c>
      <c r="S14" s="51"/>
      <c r="T14" s="52"/>
      <c r="U14" s="50" t="s">
        <v>59</v>
      </c>
      <c r="V14" s="51"/>
      <c r="W14" s="52"/>
      <c r="X14" s="82" t="s">
        <v>25</v>
      </c>
      <c r="Y14" s="319"/>
      <c r="Z14" s="319"/>
      <c r="AA14" s="319"/>
      <c r="AB14" s="319"/>
      <c r="AC14" s="319"/>
      <c r="AD14" s="319"/>
      <c r="AE14" s="320"/>
    </row>
    <row r="15" spans="1:44" ht="14.45" customHeight="1">
      <c r="A15" s="268"/>
      <c r="B15" s="269"/>
      <c r="C15" s="269"/>
      <c r="D15" s="270"/>
      <c r="E15" s="271"/>
      <c r="F15" s="272"/>
      <c r="G15" s="273"/>
      <c r="H15" s="271"/>
      <c r="I15" s="272"/>
      <c r="J15" s="273"/>
      <c r="K15" s="271"/>
      <c r="L15" s="272"/>
      <c r="M15" s="273"/>
      <c r="N15" s="356"/>
      <c r="O15" s="271"/>
      <c r="P15" s="272"/>
      <c r="Q15" s="273"/>
      <c r="R15" s="271"/>
      <c r="S15" s="272"/>
      <c r="T15" s="273"/>
      <c r="U15" s="271"/>
      <c r="V15" s="272"/>
      <c r="W15" s="273"/>
      <c r="X15" s="321"/>
      <c r="Y15" s="322"/>
      <c r="Z15" s="322"/>
      <c r="AA15" s="322"/>
      <c r="AB15" s="322"/>
      <c r="AC15" s="322"/>
      <c r="AD15" s="322"/>
      <c r="AE15" s="323"/>
    </row>
    <row r="16" spans="1:44" ht="14.45" customHeight="1">
      <c r="A16" s="44" t="s">
        <v>44</v>
      </c>
      <c r="B16" s="45"/>
      <c r="C16" s="45"/>
      <c r="D16" s="46"/>
      <c r="E16" s="132" t="s">
        <v>45</v>
      </c>
      <c r="F16" s="132"/>
      <c r="G16" s="132"/>
      <c r="H16" s="285"/>
      <c r="I16" s="285"/>
      <c r="J16" s="285"/>
      <c r="K16" s="285"/>
      <c r="L16" s="285"/>
      <c r="M16" s="285"/>
      <c r="N16" s="28"/>
      <c r="O16" s="217">
        <f>H16*K16*N16</f>
        <v>0</v>
      </c>
      <c r="P16" s="217"/>
      <c r="Q16" s="217"/>
      <c r="R16" s="163" t="s">
        <v>126</v>
      </c>
      <c r="S16" s="163"/>
      <c r="T16" s="163"/>
      <c r="U16" s="145" t="s">
        <v>47</v>
      </c>
      <c r="V16" s="147"/>
      <c r="W16" s="148"/>
      <c r="X16" s="357" t="s">
        <v>139</v>
      </c>
      <c r="Y16" s="328"/>
      <c r="Z16" s="328"/>
      <c r="AA16" s="328"/>
      <c r="AB16" s="328"/>
      <c r="AC16" s="328"/>
      <c r="AD16" s="328"/>
      <c r="AE16" s="329"/>
    </row>
    <row r="17" spans="1:31" ht="14.45" customHeight="1">
      <c r="A17" s="129"/>
      <c r="B17" s="130"/>
      <c r="C17" s="130"/>
      <c r="D17" s="131"/>
      <c r="E17" s="207" t="s">
        <v>46</v>
      </c>
      <c r="F17" s="208"/>
      <c r="G17" s="208"/>
      <c r="H17" s="286"/>
      <c r="I17" s="287"/>
      <c r="J17" s="287"/>
      <c r="K17" s="286"/>
      <c r="L17" s="287"/>
      <c r="M17" s="287"/>
      <c r="N17" s="29"/>
      <c r="O17" s="214">
        <f>H17*K17*N17</f>
        <v>0</v>
      </c>
      <c r="P17" s="215"/>
      <c r="Q17" s="216"/>
      <c r="R17" s="170" t="s">
        <v>127</v>
      </c>
      <c r="S17" s="171"/>
      <c r="T17" s="171"/>
      <c r="U17" s="149"/>
      <c r="V17" s="150"/>
      <c r="W17" s="151"/>
      <c r="X17" s="330"/>
      <c r="Y17" s="331"/>
      <c r="Z17" s="331"/>
      <c r="AA17" s="331"/>
      <c r="AB17" s="331"/>
      <c r="AC17" s="331"/>
      <c r="AD17" s="331"/>
      <c r="AE17" s="332"/>
    </row>
    <row r="18" spans="1:31" ht="14.45" customHeight="1">
      <c r="A18" s="44" t="s">
        <v>48</v>
      </c>
      <c r="B18" s="45"/>
      <c r="C18" s="45"/>
      <c r="D18" s="46"/>
      <c r="E18" s="35" t="s">
        <v>45</v>
      </c>
      <c r="F18" s="35"/>
      <c r="G18" s="35"/>
      <c r="H18" s="279"/>
      <c r="I18" s="279"/>
      <c r="J18" s="279"/>
      <c r="K18" s="279"/>
      <c r="L18" s="279"/>
      <c r="M18" s="279"/>
      <c r="N18" s="28"/>
      <c r="O18" s="217">
        <f t="shared" ref="O18:O35" si="0">H18*K18*N18</f>
        <v>0</v>
      </c>
      <c r="P18" s="217"/>
      <c r="Q18" s="217"/>
      <c r="R18" s="218" t="s">
        <v>126</v>
      </c>
      <c r="S18" s="218"/>
      <c r="T18" s="218"/>
      <c r="U18" s="145" t="s">
        <v>49</v>
      </c>
      <c r="V18" s="147"/>
      <c r="W18" s="148"/>
      <c r="X18" s="330"/>
      <c r="Y18" s="331"/>
      <c r="Z18" s="331"/>
      <c r="AA18" s="331"/>
      <c r="AB18" s="331"/>
      <c r="AC18" s="331"/>
      <c r="AD18" s="331"/>
      <c r="AE18" s="332"/>
    </row>
    <row r="19" spans="1:31" ht="14.45" customHeight="1">
      <c r="A19" s="129"/>
      <c r="B19" s="130"/>
      <c r="C19" s="130"/>
      <c r="D19" s="131"/>
      <c r="E19" s="141" t="s">
        <v>46</v>
      </c>
      <c r="F19" s="142"/>
      <c r="G19" s="142"/>
      <c r="H19" s="283"/>
      <c r="I19" s="284"/>
      <c r="J19" s="284"/>
      <c r="K19" s="283"/>
      <c r="L19" s="284"/>
      <c r="M19" s="284"/>
      <c r="N19" s="29"/>
      <c r="O19" s="214">
        <f t="shared" si="0"/>
        <v>0</v>
      </c>
      <c r="P19" s="215"/>
      <c r="Q19" s="216"/>
      <c r="R19" s="219" t="s">
        <v>127</v>
      </c>
      <c r="S19" s="220"/>
      <c r="T19" s="220"/>
      <c r="U19" s="149"/>
      <c r="V19" s="150"/>
      <c r="W19" s="151"/>
      <c r="X19" s="330"/>
      <c r="Y19" s="331"/>
      <c r="Z19" s="331"/>
      <c r="AA19" s="331"/>
      <c r="AB19" s="331"/>
      <c r="AC19" s="331"/>
      <c r="AD19" s="331"/>
      <c r="AE19" s="332"/>
    </row>
    <row r="20" spans="1:31" ht="14.45" customHeight="1">
      <c r="A20" s="44" t="s">
        <v>50</v>
      </c>
      <c r="B20" s="45"/>
      <c r="C20" s="45"/>
      <c r="D20" s="46"/>
      <c r="E20" s="132" t="s">
        <v>45</v>
      </c>
      <c r="F20" s="132"/>
      <c r="G20" s="132"/>
      <c r="H20" s="285">
        <v>0.5</v>
      </c>
      <c r="I20" s="285"/>
      <c r="J20" s="285"/>
      <c r="K20" s="285">
        <v>15</v>
      </c>
      <c r="L20" s="285"/>
      <c r="M20" s="285"/>
      <c r="N20" s="30">
        <v>1</v>
      </c>
      <c r="O20" s="217">
        <f t="shared" si="0"/>
        <v>7.5</v>
      </c>
      <c r="P20" s="217"/>
      <c r="Q20" s="217"/>
      <c r="R20" s="163" t="s">
        <v>128</v>
      </c>
      <c r="S20" s="163"/>
      <c r="T20" s="163"/>
      <c r="U20" s="145" t="s">
        <v>58</v>
      </c>
      <c r="V20" s="147"/>
      <c r="W20" s="148"/>
      <c r="X20" s="330"/>
      <c r="Y20" s="331"/>
      <c r="Z20" s="331"/>
      <c r="AA20" s="331"/>
      <c r="AB20" s="331"/>
      <c r="AC20" s="331"/>
      <c r="AD20" s="331"/>
      <c r="AE20" s="332"/>
    </row>
    <row r="21" spans="1:31" ht="14.45" customHeight="1">
      <c r="A21" s="129"/>
      <c r="B21" s="130"/>
      <c r="C21" s="130"/>
      <c r="D21" s="131"/>
      <c r="E21" s="207" t="s">
        <v>46</v>
      </c>
      <c r="F21" s="208"/>
      <c r="G21" s="208"/>
      <c r="H21" s="286"/>
      <c r="I21" s="287"/>
      <c r="J21" s="287"/>
      <c r="K21" s="286"/>
      <c r="L21" s="287"/>
      <c r="M21" s="287"/>
      <c r="N21" s="29"/>
      <c r="O21" s="214">
        <f t="shared" si="0"/>
        <v>0</v>
      </c>
      <c r="P21" s="215"/>
      <c r="Q21" s="216"/>
      <c r="R21" s="170" t="s">
        <v>128</v>
      </c>
      <c r="S21" s="171"/>
      <c r="T21" s="171"/>
      <c r="U21" s="149"/>
      <c r="V21" s="150"/>
      <c r="W21" s="151"/>
      <c r="X21" s="330"/>
      <c r="Y21" s="331"/>
      <c r="Z21" s="331"/>
      <c r="AA21" s="331"/>
      <c r="AB21" s="331"/>
      <c r="AC21" s="331"/>
      <c r="AD21" s="331"/>
      <c r="AE21" s="332"/>
    </row>
    <row r="22" spans="1:31" ht="14.45" customHeight="1">
      <c r="A22" s="50" t="s">
        <v>130</v>
      </c>
      <c r="B22" s="45"/>
      <c r="C22" s="45"/>
      <c r="D22" s="46"/>
      <c r="E22" s="35" t="s">
        <v>45</v>
      </c>
      <c r="F22" s="35"/>
      <c r="G22" s="35"/>
      <c r="H22" s="279">
        <v>1</v>
      </c>
      <c r="I22" s="279"/>
      <c r="J22" s="279"/>
      <c r="K22" s="279">
        <v>31</v>
      </c>
      <c r="L22" s="279"/>
      <c r="M22" s="279"/>
      <c r="N22" s="30">
        <v>1</v>
      </c>
      <c r="O22" s="217">
        <f t="shared" si="0"/>
        <v>31</v>
      </c>
      <c r="P22" s="217"/>
      <c r="Q22" s="217"/>
      <c r="R22" s="218" t="s">
        <v>129</v>
      </c>
      <c r="S22" s="218"/>
      <c r="T22" s="218"/>
      <c r="U22" s="145" t="s">
        <v>57</v>
      </c>
      <c r="V22" s="147"/>
      <c r="W22" s="148"/>
      <c r="X22" s="330"/>
      <c r="Y22" s="331"/>
      <c r="Z22" s="331"/>
      <c r="AA22" s="331"/>
      <c r="AB22" s="331"/>
      <c r="AC22" s="331"/>
      <c r="AD22" s="331"/>
      <c r="AE22" s="332"/>
    </row>
    <row r="23" spans="1:31" ht="14.45" customHeight="1">
      <c r="A23" s="129"/>
      <c r="B23" s="130"/>
      <c r="C23" s="130"/>
      <c r="D23" s="131"/>
      <c r="E23" s="141" t="s">
        <v>46</v>
      </c>
      <c r="F23" s="142"/>
      <c r="G23" s="142"/>
      <c r="H23" s="283"/>
      <c r="I23" s="284"/>
      <c r="J23" s="284"/>
      <c r="K23" s="283"/>
      <c r="L23" s="284"/>
      <c r="M23" s="284"/>
      <c r="N23" s="29"/>
      <c r="O23" s="214">
        <f t="shared" si="0"/>
        <v>0</v>
      </c>
      <c r="P23" s="215"/>
      <c r="Q23" s="216"/>
      <c r="R23" s="219" t="s">
        <v>129</v>
      </c>
      <c r="S23" s="220"/>
      <c r="T23" s="220"/>
      <c r="U23" s="149"/>
      <c r="V23" s="150"/>
      <c r="W23" s="151"/>
      <c r="X23" s="330"/>
      <c r="Y23" s="331"/>
      <c r="Z23" s="331"/>
      <c r="AA23" s="331"/>
      <c r="AB23" s="331"/>
      <c r="AC23" s="331"/>
      <c r="AD23" s="331"/>
      <c r="AE23" s="332"/>
    </row>
    <row r="24" spans="1:31" ht="14.45" customHeight="1">
      <c r="A24" s="44" t="s">
        <v>51</v>
      </c>
      <c r="B24" s="45"/>
      <c r="C24" s="45"/>
      <c r="D24" s="46"/>
      <c r="E24" s="132" t="s">
        <v>45</v>
      </c>
      <c r="F24" s="132"/>
      <c r="G24" s="132"/>
      <c r="H24" s="285"/>
      <c r="I24" s="285"/>
      <c r="J24" s="285"/>
      <c r="K24" s="285"/>
      <c r="L24" s="285"/>
      <c r="M24" s="285"/>
      <c r="N24" s="28"/>
      <c r="O24" s="217">
        <f t="shared" si="0"/>
        <v>0</v>
      </c>
      <c r="P24" s="217"/>
      <c r="Q24" s="217"/>
      <c r="R24" s="163" t="s">
        <v>131</v>
      </c>
      <c r="S24" s="163"/>
      <c r="T24" s="163"/>
      <c r="U24" s="145"/>
      <c r="V24" s="147"/>
      <c r="W24" s="148"/>
      <c r="X24" s="330"/>
      <c r="Y24" s="331"/>
      <c r="Z24" s="331"/>
      <c r="AA24" s="331"/>
      <c r="AB24" s="331"/>
      <c r="AC24" s="331"/>
      <c r="AD24" s="331"/>
      <c r="AE24" s="332"/>
    </row>
    <row r="25" spans="1:31" ht="14.45" customHeight="1">
      <c r="A25" s="129"/>
      <c r="B25" s="130"/>
      <c r="C25" s="130"/>
      <c r="D25" s="131"/>
      <c r="E25" s="207" t="s">
        <v>46</v>
      </c>
      <c r="F25" s="208"/>
      <c r="G25" s="208"/>
      <c r="H25" s="286"/>
      <c r="I25" s="287"/>
      <c r="J25" s="287"/>
      <c r="K25" s="286"/>
      <c r="L25" s="287"/>
      <c r="M25" s="287"/>
      <c r="N25" s="29"/>
      <c r="O25" s="214">
        <f t="shared" si="0"/>
        <v>0</v>
      </c>
      <c r="P25" s="215"/>
      <c r="Q25" s="216"/>
      <c r="R25" s="170" t="s">
        <v>132</v>
      </c>
      <c r="S25" s="171"/>
      <c r="T25" s="171"/>
      <c r="U25" s="149"/>
      <c r="V25" s="150"/>
      <c r="W25" s="151"/>
      <c r="X25" s="330"/>
      <c r="Y25" s="331"/>
      <c r="Z25" s="331"/>
      <c r="AA25" s="331"/>
      <c r="AB25" s="331"/>
      <c r="AC25" s="331"/>
      <c r="AD25" s="331"/>
      <c r="AE25" s="332"/>
    </row>
    <row r="26" spans="1:31" ht="14.45" customHeight="1">
      <c r="A26" s="44" t="s">
        <v>52</v>
      </c>
      <c r="B26" s="45"/>
      <c r="C26" s="45"/>
      <c r="D26" s="46"/>
      <c r="E26" s="35" t="s">
        <v>45</v>
      </c>
      <c r="F26" s="35"/>
      <c r="G26" s="35"/>
      <c r="H26" s="279">
        <v>1</v>
      </c>
      <c r="I26" s="279"/>
      <c r="J26" s="279"/>
      <c r="K26" s="279">
        <v>15</v>
      </c>
      <c r="L26" s="279"/>
      <c r="M26" s="279"/>
      <c r="N26" s="30">
        <v>2</v>
      </c>
      <c r="O26" s="217">
        <f t="shared" si="0"/>
        <v>30</v>
      </c>
      <c r="P26" s="217"/>
      <c r="Q26" s="217"/>
      <c r="R26" s="218" t="s">
        <v>129</v>
      </c>
      <c r="S26" s="218"/>
      <c r="T26" s="218"/>
      <c r="U26" s="145" t="s">
        <v>69</v>
      </c>
      <c r="V26" s="147"/>
      <c r="W26" s="148"/>
      <c r="X26" s="330"/>
      <c r="Y26" s="331"/>
      <c r="Z26" s="331"/>
      <c r="AA26" s="331"/>
      <c r="AB26" s="331"/>
      <c r="AC26" s="331"/>
      <c r="AD26" s="331"/>
      <c r="AE26" s="332"/>
    </row>
    <row r="27" spans="1:31" ht="14.45" customHeight="1">
      <c r="A27" s="129"/>
      <c r="B27" s="130"/>
      <c r="C27" s="130"/>
      <c r="D27" s="131"/>
      <c r="E27" s="141" t="s">
        <v>46</v>
      </c>
      <c r="F27" s="142"/>
      <c r="G27" s="142"/>
      <c r="H27" s="288"/>
      <c r="I27" s="289"/>
      <c r="J27" s="289"/>
      <c r="K27" s="288"/>
      <c r="L27" s="289"/>
      <c r="M27" s="289"/>
      <c r="N27" s="29"/>
      <c r="O27" s="214">
        <f t="shared" si="0"/>
        <v>0</v>
      </c>
      <c r="P27" s="215"/>
      <c r="Q27" s="216"/>
      <c r="R27" s="219" t="s">
        <v>129</v>
      </c>
      <c r="S27" s="220"/>
      <c r="T27" s="220"/>
      <c r="U27" s="149"/>
      <c r="V27" s="150"/>
      <c r="W27" s="151"/>
      <c r="X27" s="330"/>
      <c r="Y27" s="331"/>
      <c r="Z27" s="331"/>
      <c r="AA27" s="331"/>
      <c r="AB27" s="331"/>
      <c r="AC27" s="331"/>
      <c r="AD27" s="331"/>
      <c r="AE27" s="332"/>
    </row>
    <row r="28" spans="1:31" ht="14.45" customHeight="1">
      <c r="A28" s="50" t="s">
        <v>53</v>
      </c>
      <c r="B28" s="45"/>
      <c r="C28" s="45"/>
      <c r="D28" s="46"/>
      <c r="E28" s="132" t="s">
        <v>45</v>
      </c>
      <c r="F28" s="132"/>
      <c r="G28" s="132"/>
      <c r="H28" s="285"/>
      <c r="I28" s="285"/>
      <c r="J28" s="285"/>
      <c r="K28" s="285"/>
      <c r="L28" s="285"/>
      <c r="M28" s="285"/>
      <c r="N28" s="28"/>
      <c r="O28" s="217">
        <f t="shared" si="0"/>
        <v>0</v>
      </c>
      <c r="P28" s="217"/>
      <c r="Q28" s="217"/>
      <c r="R28" s="163" t="s">
        <v>133</v>
      </c>
      <c r="S28" s="163"/>
      <c r="T28" s="163"/>
      <c r="U28" s="145"/>
      <c r="V28" s="147"/>
      <c r="W28" s="148"/>
      <c r="X28" s="330"/>
      <c r="Y28" s="331"/>
      <c r="Z28" s="331"/>
      <c r="AA28" s="331"/>
      <c r="AB28" s="331"/>
      <c r="AC28" s="331"/>
      <c r="AD28" s="331"/>
      <c r="AE28" s="332"/>
    </row>
    <row r="29" spans="1:31" ht="14.45" customHeight="1">
      <c r="A29" s="129"/>
      <c r="B29" s="130"/>
      <c r="C29" s="130"/>
      <c r="D29" s="131"/>
      <c r="E29" s="207" t="s">
        <v>46</v>
      </c>
      <c r="F29" s="208"/>
      <c r="G29" s="208"/>
      <c r="H29" s="286"/>
      <c r="I29" s="287"/>
      <c r="J29" s="287"/>
      <c r="K29" s="286"/>
      <c r="L29" s="287"/>
      <c r="M29" s="287"/>
      <c r="N29" s="29"/>
      <c r="O29" s="214">
        <f t="shared" si="0"/>
        <v>0</v>
      </c>
      <c r="P29" s="215"/>
      <c r="Q29" s="216"/>
      <c r="R29" s="170" t="s">
        <v>126</v>
      </c>
      <c r="S29" s="171"/>
      <c r="T29" s="171"/>
      <c r="U29" s="149"/>
      <c r="V29" s="150"/>
      <c r="W29" s="151"/>
      <c r="X29" s="330"/>
      <c r="Y29" s="331"/>
      <c r="Z29" s="331"/>
      <c r="AA29" s="331"/>
      <c r="AB29" s="331"/>
      <c r="AC29" s="331"/>
      <c r="AD29" s="331"/>
      <c r="AE29" s="332"/>
    </row>
    <row r="30" spans="1:31" ht="14.45" customHeight="1">
      <c r="A30" s="50" t="s">
        <v>54</v>
      </c>
      <c r="B30" s="45"/>
      <c r="C30" s="45"/>
      <c r="D30" s="46"/>
      <c r="E30" s="35" t="s">
        <v>45</v>
      </c>
      <c r="F30" s="35"/>
      <c r="G30" s="35"/>
      <c r="H30" s="279"/>
      <c r="I30" s="279"/>
      <c r="J30" s="279"/>
      <c r="K30" s="279"/>
      <c r="L30" s="279"/>
      <c r="M30" s="279"/>
      <c r="N30" s="28"/>
      <c r="O30" s="217">
        <f t="shared" si="0"/>
        <v>0</v>
      </c>
      <c r="P30" s="217"/>
      <c r="Q30" s="217"/>
      <c r="R30" s="218" t="s">
        <v>128</v>
      </c>
      <c r="S30" s="218"/>
      <c r="T30" s="218"/>
      <c r="U30" s="145"/>
      <c r="V30" s="147"/>
      <c r="W30" s="148"/>
      <c r="X30" s="330"/>
      <c r="Y30" s="331"/>
      <c r="Z30" s="331"/>
      <c r="AA30" s="331"/>
      <c r="AB30" s="331"/>
      <c r="AC30" s="331"/>
      <c r="AD30" s="331"/>
      <c r="AE30" s="332"/>
    </row>
    <row r="31" spans="1:31" ht="14.45" customHeight="1">
      <c r="A31" s="129"/>
      <c r="B31" s="130"/>
      <c r="C31" s="130"/>
      <c r="D31" s="131"/>
      <c r="E31" s="141" t="s">
        <v>46</v>
      </c>
      <c r="F31" s="142"/>
      <c r="G31" s="142"/>
      <c r="H31" s="283"/>
      <c r="I31" s="284"/>
      <c r="J31" s="284"/>
      <c r="K31" s="283"/>
      <c r="L31" s="284"/>
      <c r="M31" s="284"/>
      <c r="N31" s="29"/>
      <c r="O31" s="214">
        <f t="shared" si="0"/>
        <v>0</v>
      </c>
      <c r="P31" s="215"/>
      <c r="Q31" s="216"/>
      <c r="R31" s="219" t="s">
        <v>128</v>
      </c>
      <c r="S31" s="220"/>
      <c r="T31" s="220"/>
      <c r="U31" s="149"/>
      <c r="V31" s="150"/>
      <c r="W31" s="151"/>
      <c r="X31" s="330"/>
      <c r="Y31" s="331"/>
      <c r="Z31" s="331"/>
      <c r="AA31" s="331"/>
      <c r="AB31" s="331"/>
      <c r="AC31" s="331"/>
      <c r="AD31" s="331"/>
      <c r="AE31" s="332"/>
    </row>
    <row r="32" spans="1:31" ht="14.45" customHeight="1">
      <c r="A32" s="50" t="s">
        <v>55</v>
      </c>
      <c r="B32" s="45"/>
      <c r="C32" s="45"/>
      <c r="D32" s="46"/>
      <c r="E32" s="35" t="s">
        <v>45</v>
      </c>
      <c r="F32" s="35"/>
      <c r="G32" s="35"/>
      <c r="H32" s="279"/>
      <c r="I32" s="279"/>
      <c r="J32" s="279"/>
      <c r="K32" s="279"/>
      <c r="L32" s="279"/>
      <c r="M32" s="279"/>
      <c r="N32" s="28"/>
      <c r="O32" s="217">
        <f t="shared" si="0"/>
        <v>0</v>
      </c>
      <c r="P32" s="217"/>
      <c r="Q32" s="217"/>
      <c r="R32" s="218" t="s">
        <v>126</v>
      </c>
      <c r="S32" s="218"/>
      <c r="T32" s="218"/>
      <c r="U32" s="145"/>
      <c r="V32" s="147"/>
      <c r="W32" s="148"/>
      <c r="X32" s="330"/>
      <c r="Y32" s="331"/>
      <c r="Z32" s="331"/>
      <c r="AA32" s="331"/>
      <c r="AB32" s="331"/>
      <c r="AC32" s="331"/>
      <c r="AD32" s="331"/>
      <c r="AE32" s="332"/>
    </row>
    <row r="33" spans="1:41" ht="14.45" customHeight="1">
      <c r="A33" s="129"/>
      <c r="B33" s="130"/>
      <c r="C33" s="130"/>
      <c r="D33" s="131"/>
      <c r="E33" s="141" t="s">
        <v>46</v>
      </c>
      <c r="F33" s="142"/>
      <c r="G33" s="142"/>
      <c r="H33" s="283"/>
      <c r="I33" s="284"/>
      <c r="J33" s="284"/>
      <c r="K33" s="283"/>
      <c r="L33" s="284"/>
      <c r="M33" s="284"/>
      <c r="N33" s="29"/>
      <c r="O33" s="214">
        <f t="shared" si="0"/>
        <v>0</v>
      </c>
      <c r="P33" s="215"/>
      <c r="Q33" s="216"/>
      <c r="R33" s="219" t="s">
        <v>128</v>
      </c>
      <c r="S33" s="220"/>
      <c r="T33" s="220"/>
      <c r="U33" s="149"/>
      <c r="V33" s="150"/>
      <c r="W33" s="151"/>
      <c r="X33" s="330"/>
      <c r="Y33" s="331"/>
      <c r="Z33" s="331"/>
      <c r="AA33" s="331"/>
      <c r="AB33" s="331"/>
      <c r="AC33" s="331"/>
      <c r="AD33" s="331"/>
      <c r="AE33" s="332"/>
    </row>
    <row r="34" spans="1:41" ht="14.45" customHeight="1">
      <c r="A34" s="50" t="s">
        <v>56</v>
      </c>
      <c r="B34" s="45"/>
      <c r="C34" s="45"/>
      <c r="D34" s="46"/>
      <c r="E34" s="132" t="s">
        <v>45</v>
      </c>
      <c r="F34" s="132"/>
      <c r="G34" s="132"/>
      <c r="H34" s="285"/>
      <c r="I34" s="285"/>
      <c r="J34" s="285"/>
      <c r="K34" s="285"/>
      <c r="L34" s="285"/>
      <c r="M34" s="285"/>
      <c r="N34" s="28"/>
      <c r="O34" s="217">
        <f t="shared" si="0"/>
        <v>0</v>
      </c>
      <c r="P34" s="217"/>
      <c r="Q34" s="217"/>
      <c r="R34" s="163" t="s">
        <v>131</v>
      </c>
      <c r="S34" s="163"/>
      <c r="T34" s="163"/>
      <c r="U34" s="145"/>
      <c r="V34" s="147"/>
      <c r="W34" s="148"/>
      <c r="X34" s="330"/>
      <c r="Y34" s="331"/>
      <c r="Z34" s="331"/>
      <c r="AA34" s="331"/>
      <c r="AB34" s="331"/>
      <c r="AC34" s="331"/>
      <c r="AD34" s="331"/>
      <c r="AE34" s="332"/>
    </row>
    <row r="35" spans="1:41" ht="14.45" customHeight="1">
      <c r="A35" s="253"/>
      <c r="B35" s="254"/>
      <c r="C35" s="254"/>
      <c r="D35" s="255"/>
      <c r="E35" s="234" t="s">
        <v>46</v>
      </c>
      <c r="F35" s="235"/>
      <c r="G35" s="235"/>
      <c r="H35" s="324"/>
      <c r="I35" s="325"/>
      <c r="J35" s="325"/>
      <c r="K35" s="324"/>
      <c r="L35" s="325"/>
      <c r="M35" s="325"/>
      <c r="N35" s="29"/>
      <c r="O35" s="214">
        <f t="shared" si="0"/>
        <v>0</v>
      </c>
      <c r="P35" s="215"/>
      <c r="Q35" s="216"/>
      <c r="R35" s="170" t="s">
        <v>129</v>
      </c>
      <c r="S35" s="171"/>
      <c r="T35" s="171"/>
      <c r="U35" s="149"/>
      <c r="V35" s="150"/>
      <c r="W35" s="151"/>
      <c r="X35" s="358"/>
      <c r="Y35" s="359"/>
      <c r="Z35" s="359"/>
      <c r="AA35" s="359"/>
      <c r="AB35" s="359"/>
      <c r="AC35" s="359"/>
      <c r="AD35" s="359"/>
      <c r="AE35" s="360"/>
    </row>
    <row r="36" spans="1:41" ht="14.45" customHeight="1">
      <c r="A36" s="39" t="s">
        <v>78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307"/>
      <c r="O36" s="280">
        <v>45</v>
      </c>
      <c r="P36" s="281"/>
      <c r="Q36" s="282"/>
      <c r="R36" s="176" t="s">
        <v>13</v>
      </c>
      <c r="S36" s="265"/>
      <c r="T36" s="258"/>
      <c r="U36" s="361"/>
      <c r="V36" s="361"/>
      <c r="W36" s="361"/>
      <c r="X36" s="265"/>
      <c r="Y36" s="265"/>
      <c r="Z36" s="265"/>
      <c r="AA36" s="265"/>
      <c r="AB36" s="265"/>
      <c r="AC36" s="265"/>
      <c r="AD36" s="265"/>
      <c r="AE36" s="307"/>
      <c r="AF36"/>
      <c r="AG36"/>
      <c r="AH36"/>
      <c r="AI36"/>
      <c r="AJ36"/>
      <c r="AN36"/>
      <c r="AO36"/>
    </row>
    <row r="37" spans="1:41" ht="14.45" customHeight="1">
      <c r="A37" s="39" t="s">
        <v>60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307"/>
      <c r="O37" s="211">
        <f>SUM(O16:Q35)-O36</f>
        <v>23.5</v>
      </c>
      <c r="P37" s="212"/>
      <c r="Q37" s="213"/>
      <c r="R37" s="176" t="s">
        <v>13</v>
      </c>
      <c r="S37" s="265"/>
      <c r="T37" s="260"/>
      <c r="U37" s="362"/>
      <c r="V37" s="362"/>
      <c r="W37" s="362"/>
      <c r="X37" s="265"/>
      <c r="Y37" s="265"/>
      <c r="Z37" s="265"/>
      <c r="AA37" s="265"/>
      <c r="AB37" s="265"/>
      <c r="AC37" s="265"/>
      <c r="AD37" s="265"/>
      <c r="AE37" s="307"/>
    </row>
    <row r="38" spans="1:41" ht="14.45" customHeight="1">
      <c r="A38" s="106" t="s">
        <v>61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266"/>
      <c r="X38" s="266"/>
      <c r="Y38" s="266"/>
      <c r="Z38" s="266"/>
      <c r="AA38" s="266"/>
      <c r="AB38" s="266"/>
      <c r="AC38" s="266"/>
      <c r="AD38" s="266"/>
      <c r="AE38" s="267"/>
    </row>
    <row r="39" spans="1:41" ht="14.45" customHeight="1">
      <c r="A39" s="44" t="s">
        <v>41</v>
      </c>
      <c r="B39" s="45"/>
      <c r="C39" s="45"/>
      <c r="D39" s="46"/>
      <c r="E39" s="50" t="s">
        <v>42</v>
      </c>
      <c r="F39" s="51"/>
      <c r="G39" s="52"/>
      <c r="H39" s="50" t="s">
        <v>82</v>
      </c>
      <c r="I39" s="51"/>
      <c r="J39" s="52"/>
      <c r="K39" s="50" t="s">
        <v>43</v>
      </c>
      <c r="L39" s="51"/>
      <c r="M39" s="52"/>
      <c r="N39" s="228" t="s">
        <v>137</v>
      </c>
      <c r="O39" s="50" t="s">
        <v>79</v>
      </c>
      <c r="P39" s="51"/>
      <c r="Q39" s="52"/>
      <c r="R39" s="50" t="s">
        <v>117</v>
      </c>
      <c r="S39" s="51"/>
      <c r="T39" s="52"/>
      <c r="U39" s="50" t="s">
        <v>59</v>
      </c>
      <c r="V39" s="51"/>
      <c r="W39" s="52"/>
      <c r="X39" s="82" t="s">
        <v>25</v>
      </c>
      <c r="Y39" s="319"/>
      <c r="Z39" s="319"/>
      <c r="AA39" s="319"/>
      <c r="AB39" s="319"/>
      <c r="AC39" s="319"/>
      <c r="AD39" s="319"/>
      <c r="AE39" s="320"/>
    </row>
    <row r="40" spans="1:41" ht="14.45" customHeight="1">
      <c r="A40" s="268"/>
      <c r="B40" s="269"/>
      <c r="C40" s="269"/>
      <c r="D40" s="270"/>
      <c r="E40" s="271"/>
      <c r="F40" s="272"/>
      <c r="G40" s="273"/>
      <c r="H40" s="271"/>
      <c r="I40" s="272"/>
      <c r="J40" s="273"/>
      <c r="K40" s="271"/>
      <c r="L40" s="272"/>
      <c r="M40" s="273"/>
      <c r="N40" s="356"/>
      <c r="O40" s="271"/>
      <c r="P40" s="272"/>
      <c r="Q40" s="273"/>
      <c r="R40" s="271"/>
      <c r="S40" s="272"/>
      <c r="T40" s="273"/>
      <c r="U40" s="271"/>
      <c r="V40" s="272"/>
      <c r="W40" s="273"/>
      <c r="X40" s="321"/>
      <c r="Y40" s="322"/>
      <c r="Z40" s="322"/>
      <c r="AA40" s="322"/>
      <c r="AB40" s="322"/>
      <c r="AC40" s="322"/>
      <c r="AD40" s="322"/>
      <c r="AE40" s="323"/>
    </row>
    <row r="41" spans="1:41" ht="14.45" customHeight="1">
      <c r="A41" s="44" t="s">
        <v>62</v>
      </c>
      <c r="B41" s="45"/>
      <c r="C41" s="45"/>
      <c r="D41" s="46"/>
      <c r="E41" s="132" t="s">
        <v>45</v>
      </c>
      <c r="F41" s="132"/>
      <c r="G41" s="132"/>
      <c r="H41" s="326"/>
      <c r="I41" s="326"/>
      <c r="J41" s="326"/>
      <c r="K41" s="327"/>
      <c r="L41" s="327"/>
      <c r="M41" s="327"/>
      <c r="N41" s="30"/>
      <c r="O41" s="162">
        <f t="shared" ref="O41:O42" si="1">H41*K41*N41</f>
        <v>0</v>
      </c>
      <c r="P41" s="162"/>
      <c r="Q41" s="162"/>
      <c r="R41" s="163" t="s">
        <v>129</v>
      </c>
      <c r="S41" s="163"/>
      <c r="T41" s="163"/>
      <c r="U41" s="145" t="s">
        <v>70</v>
      </c>
      <c r="V41" s="146"/>
      <c r="W41" s="148"/>
      <c r="X41" s="135" t="s">
        <v>138</v>
      </c>
      <c r="Y41" s="328"/>
      <c r="Z41" s="328"/>
      <c r="AA41" s="328"/>
      <c r="AB41" s="328"/>
      <c r="AC41" s="328"/>
      <c r="AD41" s="328"/>
      <c r="AE41" s="329"/>
    </row>
    <row r="42" spans="1:41" ht="14.45" customHeight="1">
      <c r="A42" s="129"/>
      <c r="B42" s="130"/>
      <c r="C42" s="130"/>
      <c r="D42" s="131"/>
      <c r="E42" s="207" t="s">
        <v>46</v>
      </c>
      <c r="F42" s="208"/>
      <c r="G42" s="208"/>
      <c r="H42" s="333"/>
      <c r="I42" s="334"/>
      <c r="J42" s="334"/>
      <c r="K42" s="209"/>
      <c r="L42" s="210"/>
      <c r="M42" s="210"/>
      <c r="N42" s="29"/>
      <c r="O42" s="167">
        <f t="shared" si="1"/>
        <v>0</v>
      </c>
      <c r="P42" s="168"/>
      <c r="Q42" s="169"/>
      <c r="R42" s="170" t="s">
        <v>129</v>
      </c>
      <c r="S42" s="171"/>
      <c r="T42" s="171"/>
      <c r="U42" s="149"/>
      <c r="V42" s="150"/>
      <c r="W42" s="151"/>
      <c r="X42" s="330"/>
      <c r="Y42" s="331"/>
      <c r="Z42" s="331"/>
      <c r="AA42" s="331"/>
      <c r="AB42" s="331"/>
      <c r="AC42" s="331"/>
      <c r="AD42" s="331"/>
      <c r="AE42" s="332"/>
    </row>
    <row r="43" spans="1:41" ht="14.45" customHeight="1">
      <c r="A43" s="44" t="s">
        <v>63</v>
      </c>
      <c r="B43" s="45"/>
      <c r="C43" s="45"/>
      <c r="D43" s="46"/>
      <c r="E43" s="35" t="s">
        <v>45</v>
      </c>
      <c r="F43" s="35"/>
      <c r="G43" s="35"/>
      <c r="H43" s="335"/>
      <c r="I43" s="335"/>
      <c r="J43" s="335"/>
      <c r="K43" s="36"/>
      <c r="L43" s="36"/>
      <c r="M43" s="36"/>
      <c r="N43" s="28"/>
      <c r="O43" s="162">
        <f t="shared" ref="O43:O52" si="2">H43*K43*N43</f>
        <v>0</v>
      </c>
      <c r="P43" s="162"/>
      <c r="Q43" s="162"/>
      <c r="R43" s="163" t="s">
        <v>131</v>
      </c>
      <c r="S43" s="163"/>
      <c r="T43" s="163"/>
      <c r="U43" s="145" t="s">
        <v>64</v>
      </c>
      <c r="V43" s="146"/>
      <c r="W43" s="148"/>
      <c r="X43" s="330"/>
      <c r="Y43" s="331"/>
      <c r="Z43" s="331"/>
      <c r="AA43" s="331"/>
      <c r="AB43" s="331"/>
      <c r="AC43" s="331"/>
      <c r="AD43" s="331"/>
      <c r="AE43" s="332"/>
    </row>
    <row r="44" spans="1:41" ht="14.45" customHeight="1">
      <c r="A44" s="129"/>
      <c r="B44" s="130"/>
      <c r="C44" s="130"/>
      <c r="D44" s="131"/>
      <c r="E44" s="141" t="s">
        <v>46</v>
      </c>
      <c r="F44" s="142"/>
      <c r="G44" s="142"/>
      <c r="H44" s="251"/>
      <c r="I44" s="252"/>
      <c r="J44" s="252"/>
      <c r="K44" s="143"/>
      <c r="L44" s="144"/>
      <c r="M44" s="144"/>
      <c r="N44" s="29"/>
      <c r="O44" s="167">
        <f t="shared" si="2"/>
        <v>0</v>
      </c>
      <c r="P44" s="168"/>
      <c r="Q44" s="169"/>
      <c r="R44" s="170" t="s">
        <v>131</v>
      </c>
      <c r="S44" s="171"/>
      <c r="T44" s="171"/>
      <c r="U44" s="149"/>
      <c r="V44" s="150"/>
      <c r="W44" s="151"/>
      <c r="X44" s="363"/>
      <c r="Y44" s="291"/>
      <c r="Z44" s="291"/>
      <c r="AA44" s="291"/>
      <c r="AB44" s="291"/>
      <c r="AC44" s="291"/>
      <c r="AD44" s="291"/>
      <c r="AE44" s="364"/>
    </row>
    <row r="45" spans="1:41" ht="14.45" customHeight="1">
      <c r="A45" s="44" t="s">
        <v>65</v>
      </c>
      <c r="B45" s="45"/>
      <c r="C45" s="45"/>
      <c r="D45" s="46"/>
      <c r="E45" s="132" t="s">
        <v>45</v>
      </c>
      <c r="F45" s="132"/>
      <c r="G45" s="132"/>
      <c r="H45" s="336"/>
      <c r="I45" s="336"/>
      <c r="J45" s="336"/>
      <c r="K45" s="133"/>
      <c r="L45" s="133"/>
      <c r="M45" s="133"/>
      <c r="N45" s="28"/>
      <c r="O45" s="162">
        <f t="shared" si="2"/>
        <v>0</v>
      </c>
      <c r="P45" s="162"/>
      <c r="Q45" s="162"/>
      <c r="R45" s="163" t="s">
        <v>129</v>
      </c>
      <c r="S45" s="163"/>
      <c r="T45" s="163"/>
      <c r="U45" s="145" t="s">
        <v>116</v>
      </c>
      <c r="V45" s="146"/>
      <c r="W45" s="148"/>
      <c r="X45" s="363"/>
      <c r="Y45" s="291"/>
      <c r="Z45" s="291"/>
      <c r="AA45" s="291"/>
      <c r="AB45" s="291"/>
      <c r="AC45" s="291"/>
      <c r="AD45" s="291"/>
      <c r="AE45" s="364"/>
    </row>
    <row r="46" spans="1:41" ht="14.45" customHeight="1">
      <c r="A46" s="129"/>
      <c r="B46" s="130"/>
      <c r="C46" s="130"/>
      <c r="D46" s="131"/>
      <c r="E46" s="207" t="s">
        <v>46</v>
      </c>
      <c r="F46" s="208"/>
      <c r="G46" s="208"/>
      <c r="H46" s="333"/>
      <c r="I46" s="334"/>
      <c r="J46" s="334"/>
      <c r="K46" s="209"/>
      <c r="L46" s="210"/>
      <c r="M46" s="210"/>
      <c r="N46" s="29"/>
      <c r="O46" s="167">
        <f t="shared" si="2"/>
        <v>0</v>
      </c>
      <c r="P46" s="168"/>
      <c r="Q46" s="169"/>
      <c r="R46" s="170" t="s">
        <v>129</v>
      </c>
      <c r="S46" s="171"/>
      <c r="T46" s="171"/>
      <c r="U46" s="149"/>
      <c r="V46" s="150"/>
      <c r="W46" s="151"/>
      <c r="X46" s="363"/>
      <c r="Y46" s="291"/>
      <c r="Z46" s="291"/>
      <c r="AA46" s="291"/>
      <c r="AB46" s="291"/>
      <c r="AC46" s="291"/>
      <c r="AD46" s="291"/>
      <c r="AE46" s="364"/>
    </row>
    <row r="47" spans="1:41" ht="14.45" customHeight="1">
      <c r="A47" s="50" t="s">
        <v>66</v>
      </c>
      <c r="B47" s="45"/>
      <c r="C47" s="45"/>
      <c r="D47" s="46"/>
      <c r="E47" s="35" t="s">
        <v>45</v>
      </c>
      <c r="F47" s="35"/>
      <c r="G47" s="35"/>
      <c r="H47" s="335"/>
      <c r="I47" s="335"/>
      <c r="J47" s="335"/>
      <c r="K47" s="36"/>
      <c r="L47" s="36"/>
      <c r="M47" s="36"/>
      <c r="N47" s="28"/>
      <c r="O47" s="162">
        <f t="shared" si="2"/>
        <v>0</v>
      </c>
      <c r="P47" s="162"/>
      <c r="Q47" s="162"/>
      <c r="R47" s="163" t="s">
        <v>129</v>
      </c>
      <c r="S47" s="163"/>
      <c r="T47" s="163"/>
      <c r="U47" s="145" t="s">
        <v>116</v>
      </c>
      <c r="V47" s="146"/>
      <c r="W47" s="148"/>
      <c r="X47" s="363"/>
      <c r="Y47" s="291"/>
      <c r="Z47" s="291"/>
      <c r="AA47" s="291"/>
      <c r="AB47" s="291"/>
      <c r="AC47" s="291"/>
      <c r="AD47" s="291"/>
      <c r="AE47" s="364"/>
    </row>
    <row r="48" spans="1:41" ht="14.45" customHeight="1">
      <c r="A48" s="129"/>
      <c r="B48" s="130"/>
      <c r="C48" s="130"/>
      <c r="D48" s="131"/>
      <c r="E48" s="141" t="s">
        <v>46</v>
      </c>
      <c r="F48" s="142"/>
      <c r="G48" s="142"/>
      <c r="H48" s="251"/>
      <c r="I48" s="252"/>
      <c r="J48" s="252"/>
      <c r="K48" s="143"/>
      <c r="L48" s="144"/>
      <c r="M48" s="144"/>
      <c r="N48" s="29"/>
      <c r="O48" s="167">
        <f t="shared" si="2"/>
        <v>0</v>
      </c>
      <c r="P48" s="168"/>
      <c r="Q48" s="169"/>
      <c r="R48" s="170" t="s">
        <v>129</v>
      </c>
      <c r="S48" s="171"/>
      <c r="T48" s="171"/>
      <c r="U48" s="149"/>
      <c r="V48" s="150"/>
      <c r="W48" s="151"/>
      <c r="X48" s="363"/>
      <c r="Y48" s="291"/>
      <c r="Z48" s="291"/>
      <c r="AA48" s="291"/>
      <c r="AB48" s="291"/>
      <c r="AC48" s="291"/>
      <c r="AD48" s="291"/>
      <c r="AE48" s="364"/>
    </row>
    <row r="49" spans="1:41" ht="14.45" customHeight="1">
      <c r="A49" s="44" t="s">
        <v>67</v>
      </c>
      <c r="B49" s="45"/>
      <c r="C49" s="45"/>
      <c r="D49" s="46"/>
      <c r="E49" s="132" t="s">
        <v>45</v>
      </c>
      <c r="F49" s="132"/>
      <c r="G49" s="132"/>
      <c r="H49" s="336"/>
      <c r="I49" s="336"/>
      <c r="J49" s="336"/>
      <c r="K49" s="133"/>
      <c r="L49" s="133"/>
      <c r="M49" s="133"/>
      <c r="N49" s="28"/>
      <c r="O49" s="162">
        <f t="shared" si="2"/>
        <v>0</v>
      </c>
      <c r="P49" s="162"/>
      <c r="Q49" s="162"/>
      <c r="R49" s="163" t="s">
        <v>129</v>
      </c>
      <c r="S49" s="163"/>
      <c r="T49" s="163"/>
      <c r="U49" s="145" t="s">
        <v>64</v>
      </c>
      <c r="V49" s="146"/>
      <c r="W49" s="148"/>
      <c r="X49" s="363"/>
      <c r="Y49" s="291"/>
      <c r="Z49" s="291"/>
      <c r="AA49" s="291"/>
      <c r="AB49" s="291"/>
      <c r="AC49" s="291"/>
      <c r="AD49" s="291"/>
      <c r="AE49" s="364"/>
    </row>
    <row r="50" spans="1:41" ht="14.45" customHeight="1">
      <c r="A50" s="129"/>
      <c r="B50" s="130"/>
      <c r="C50" s="130"/>
      <c r="D50" s="131"/>
      <c r="E50" s="207" t="s">
        <v>46</v>
      </c>
      <c r="F50" s="208"/>
      <c r="G50" s="208"/>
      <c r="H50" s="333"/>
      <c r="I50" s="334"/>
      <c r="J50" s="334"/>
      <c r="K50" s="209"/>
      <c r="L50" s="210"/>
      <c r="M50" s="210"/>
      <c r="N50" s="29"/>
      <c r="O50" s="167">
        <f t="shared" si="2"/>
        <v>0</v>
      </c>
      <c r="P50" s="168"/>
      <c r="Q50" s="169"/>
      <c r="R50" s="170" t="s">
        <v>129</v>
      </c>
      <c r="S50" s="171"/>
      <c r="T50" s="171"/>
      <c r="U50" s="149"/>
      <c r="V50" s="150"/>
      <c r="W50" s="151"/>
      <c r="X50" s="363"/>
      <c r="Y50" s="291"/>
      <c r="Z50" s="291"/>
      <c r="AA50" s="291"/>
      <c r="AB50" s="291"/>
      <c r="AC50" s="291"/>
      <c r="AD50" s="291"/>
      <c r="AE50" s="364"/>
    </row>
    <row r="51" spans="1:41" ht="14.45" customHeight="1">
      <c r="A51" s="44" t="s">
        <v>68</v>
      </c>
      <c r="B51" s="45"/>
      <c r="C51" s="45"/>
      <c r="D51" s="46"/>
      <c r="E51" s="35" t="s">
        <v>45</v>
      </c>
      <c r="F51" s="35"/>
      <c r="G51" s="35"/>
      <c r="H51" s="335"/>
      <c r="I51" s="335"/>
      <c r="J51" s="335"/>
      <c r="K51" s="36"/>
      <c r="L51" s="36"/>
      <c r="M51" s="36"/>
      <c r="N51" s="28"/>
      <c r="O51" s="162">
        <f t="shared" si="2"/>
        <v>0</v>
      </c>
      <c r="P51" s="162"/>
      <c r="Q51" s="162"/>
      <c r="R51" s="163" t="s">
        <v>129</v>
      </c>
      <c r="S51" s="163"/>
      <c r="T51" s="163"/>
      <c r="U51" s="145"/>
      <c r="V51" s="146"/>
      <c r="W51" s="148"/>
      <c r="X51" s="363"/>
      <c r="Y51" s="291"/>
      <c r="Z51" s="291"/>
      <c r="AA51" s="291"/>
      <c r="AB51" s="291"/>
      <c r="AC51" s="291"/>
      <c r="AD51" s="291"/>
      <c r="AE51" s="364"/>
    </row>
    <row r="52" spans="1:41" ht="14.45" customHeight="1">
      <c r="A52" s="129"/>
      <c r="B52" s="130"/>
      <c r="C52" s="130"/>
      <c r="D52" s="131"/>
      <c r="E52" s="141" t="s">
        <v>46</v>
      </c>
      <c r="F52" s="142"/>
      <c r="G52" s="142"/>
      <c r="H52" s="251"/>
      <c r="I52" s="252"/>
      <c r="J52" s="252"/>
      <c r="K52" s="143"/>
      <c r="L52" s="144"/>
      <c r="M52" s="144"/>
      <c r="N52" s="29"/>
      <c r="O52" s="167">
        <f t="shared" si="2"/>
        <v>0</v>
      </c>
      <c r="P52" s="168"/>
      <c r="Q52" s="169"/>
      <c r="R52" s="170" t="s">
        <v>129</v>
      </c>
      <c r="S52" s="171"/>
      <c r="T52" s="172"/>
      <c r="U52" s="164"/>
      <c r="V52" s="165"/>
      <c r="W52" s="166"/>
      <c r="X52" s="363"/>
      <c r="Y52" s="291"/>
      <c r="Z52" s="291"/>
      <c r="AA52" s="291"/>
      <c r="AB52" s="291"/>
      <c r="AC52" s="291"/>
      <c r="AD52" s="291"/>
      <c r="AE52" s="364"/>
    </row>
    <row r="53" spans="1:41" ht="14.45" customHeight="1">
      <c r="A53" s="44" t="s">
        <v>78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5"/>
      <c r="O53" s="173"/>
      <c r="P53" s="174"/>
      <c r="Q53" s="175"/>
      <c r="R53" s="176" t="s">
        <v>13</v>
      </c>
      <c r="S53" s="265"/>
      <c r="T53" s="258"/>
      <c r="U53" s="361"/>
      <c r="V53" s="361"/>
      <c r="W53" s="361"/>
      <c r="X53" s="265"/>
      <c r="Y53" s="265"/>
      <c r="Z53" s="265"/>
      <c r="AA53" s="265"/>
      <c r="AB53" s="265"/>
      <c r="AC53" s="265"/>
      <c r="AD53" s="265"/>
      <c r="AE53" s="307"/>
      <c r="AF53"/>
      <c r="AG53"/>
      <c r="AH53"/>
      <c r="AI53"/>
      <c r="AJ53"/>
      <c r="AK53"/>
      <c r="AL53"/>
      <c r="AM53"/>
      <c r="AN53"/>
      <c r="AO53"/>
    </row>
    <row r="54" spans="1:41" ht="14.45" customHeight="1">
      <c r="A54" s="39" t="s">
        <v>60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307"/>
      <c r="O54" s="173">
        <f>SUM(O41:O52)-O53</f>
        <v>0</v>
      </c>
      <c r="P54" s="174"/>
      <c r="Q54" s="175"/>
      <c r="R54" s="176" t="s">
        <v>13</v>
      </c>
      <c r="S54" s="265"/>
      <c r="T54" s="260"/>
      <c r="U54" s="260"/>
      <c r="V54" s="260"/>
      <c r="W54" s="260"/>
      <c r="X54" s="265"/>
      <c r="Y54" s="265"/>
      <c r="Z54" s="265"/>
      <c r="AA54" s="265"/>
      <c r="AB54" s="265"/>
      <c r="AC54" s="265"/>
      <c r="AD54" s="265"/>
      <c r="AE54" s="307"/>
    </row>
    <row r="55" spans="1:41" ht="14.45" customHeight="1">
      <c r="A55" s="106" t="s">
        <v>71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266"/>
      <c r="X55" s="266"/>
      <c r="Y55" s="266"/>
      <c r="Z55" s="266"/>
      <c r="AA55" s="266"/>
      <c r="AB55" s="266"/>
      <c r="AC55" s="266"/>
      <c r="AD55" s="266"/>
      <c r="AE55" s="267"/>
    </row>
    <row r="56" spans="1:41" ht="14.45" customHeight="1">
      <c r="A56" s="44" t="s">
        <v>41</v>
      </c>
      <c r="B56" s="45"/>
      <c r="C56" s="45"/>
      <c r="D56" s="46"/>
      <c r="E56" s="50" t="s">
        <v>82</v>
      </c>
      <c r="F56" s="51"/>
      <c r="G56" s="52"/>
      <c r="H56" s="50" t="s">
        <v>43</v>
      </c>
      <c r="I56" s="51"/>
      <c r="J56" s="52"/>
      <c r="K56" s="50" t="s">
        <v>79</v>
      </c>
      <c r="L56" s="51"/>
      <c r="M56" s="52"/>
      <c r="N56" s="50" t="s">
        <v>59</v>
      </c>
      <c r="O56" s="51"/>
      <c r="P56" s="51"/>
      <c r="Q56" s="52"/>
      <c r="R56" s="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5"/>
    </row>
    <row r="57" spans="1:41" ht="14.45" customHeight="1">
      <c r="A57" s="268"/>
      <c r="B57" s="269"/>
      <c r="C57" s="269"/>
      <c r="D57" s="270"/>
      <c r="E57" s="271"/>
      <c r="F57" s="272"/>
      <c r="G57" s="273"/>
      <c r="H57" s="271"/>
      <c r="I57" s="272"/>
      <c r="J57" s="273"/>
      <c r="K57" s="271"/>
      <c r="L57" s="272"/>
      <c r="M57" s="273"/>
      <c r="N57" s="271"/>
      <c r="O57" s="272"/>
      <c r="P57" s="272"/>
      <c r="Q57" s="273"/>
      <c r="R57" s="276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8"/>
    </row>
    <row r="58" spans="1:41" ht="14.45" customHeight="1">
      <c r="A58" s="44" t="s">
        <v>72</v>
      </c>
      <c r="B58" s="154"/>
      <c r="C58" s="154"/>
      <c r="D58" s="155"/>
      <c r="E58" s="337">
        <v>3</v>
      </c>
      <c r="F58" s="338"/>
      <c r="G58" s="339"/>
      <c r="H58" s="337">
        <v>5</v>
      </c>
      <c r="I58" s="338"/>
      <c r="J58" s="339"/>
      <c r="K58" s="68">
        <f>E58*H58</f>
        <v>15</v>
      </c>
      <c r="L58" s="69"/>
      <c r="M58" s="70"/>
      <c r="N58" s="145" t="s">
        <v>73</v>
      </c>
      <c r="O58" s="146"/>
      <c r="P58" s="147"/>
      <c r="Q58" s="148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58"/>
      <c r="AE58" s="58"/>
    </row>
    <row r="59" spans="1:41" ht="14.45" customHeight="1">
      <c r="A59" s="159"/>
      <c r="B59" s="160"/>
      <c r="C59" s="160"/>
      <c r="D59" s="161"/>
      <c r="E59" s="340"/>
      <c r="F59" s="341"/>
      <c r="G59" s="342"/>
      <c r="H59" s="340"/>
      <c r="I59" s="341"/>
      <c r="J59" s="342"/>
      <c r="K59" s="71"/>
      <c r="L59" s="72"/>
      <c r="M59" s="73"/>
      <c r="N59" s="149"/>
      <c r="O59" s="150"/>
      <c r="P59" s="150"/>
      <c r="Q59" s="151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59"/>
      <c r="AE59" s="59"/>
    </row>
    <row r="60" spans="1:41" ht="14.45" customHeight="1">
      <c r="A60" s="44" t="s">
        <v>78</v>
      </c>
      <c r="B60" s="154"/>
      <c r="C60" s="154"/>
      <c r="D60" s="154"/>
      <c r="E60" s="154"/>
      <c r="F60" s="154"/>
      <c r="G60" s="154"/>
      <c r="H60" s="154"/>
      <c r="I60" s="154"/>
      <c r="J60" s="155"/>
      <c r="K60" s="156"/>
      <c r="L60" s="157"/>
      <c r="M60" s="158"/>
      <c r="N60" s="177" t="s">
        <v>13</v>
      </c>
      <c r="O60" s="178"/>
      <c r="P60" s="178"/>
      <c r="Q60" s="179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0"/>
      <c r="AE60" s="60"/>
    </row>
    <row r="61" spans="1:41" ht="14.45" customHeight="1">
      <c r="A61" s="44" t="s">
        <v>60</v>
      </c>
      <c r="B61" s="154"/>
      <c r="C61" s="154"/>
      <c r="D61" s="154"/>
      <c r="E61" s="154"/>
      <c r="F61" s="154"/>
      <c r="G61" s="154"/>
      <c r="H61" s="154"/>
      <c r="I61" s="154"/>
      <c r="J61" s="155"/>
      <c r="K61" s="156">
        <f>SUM(K58)-K60</f>
        <v>15</v>
      </c>
      <c r="L61" s="157"/>
      <c r="M61" s="158"/>
      <c r="N61" s="177" t="s">
        <v>13</v>
      </c>
      <c r="O61" s="178"/>
      <c r="P61" s="178"/>
      <c r="Q61" s="179"/>
      <c r="R61" s="39"/>
      <c r="S61" s="305"/>
      <c r="T61" s="305"/>
      <c r="U61" s="305"/>
      <c r="V61" s="354"/>
      <c r="W61" s="190"/>
      <c r="X61" s="191"/>
      <c r="Y61" s="21"/>
      <c r="Z61" s="42"/>
      <c r="AA61" s="265"/>
      <c r="AB61" s="265"/>
      <c r="AC61" s="265"/>
      <c r="AD61" s="265"/>
      <c r="AE61" s="20"/>
    </row>
    <row r="62" spans="1:41" ht="14.45" customHeight="1">
      <c r="A62" s="106" t="s">
        <v>75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266"/>
      <c r="X62" s="266"/>
      <c r="Y62" s="266"/>
      <c r="Z62" s="266"/>
      <c r="AA62" s="266"/>
      <c r="AB62" s="266"/>
      <c r="AC62" s="266"/>
      <c r="AD62" s="266"/>
      <c r="AE62" s="267"/>
    </row>
    <row r="63" spans="1:41" ht="14.45" customHeight="1">
      <c r="A63" s="44" t="s">
        <v>41</v>
      </c>
      <c r="B63" s="45"/>
      <c r="C63" s="45"/>
      <c r="D63" s="46"/>
      <c r="E63" s="50" t="s">
        <v>82</v>
      </c>
      <c r="F63" s="51"/>
      <c r="G63" s="52"/>
      <c r="H63" s="50" t="s">
        <v>43</v>
      </c>
      <c r="I63" s="51"/>
      <c r="J63" s="52"/>
      <c r="K63" s="50" t="s">
        <v>79</v>
      </c>
      <c r="L63" s="51"/>
      <c r="M63" s="52"/>
      <c r="N63" s="50" t="s">
        <v>59</v>
      </c>
      <c r="O63" s="51"/>
      <c r="P63" s="51"/>
      <c r="Q63" s="52"/>
      <c r="R63" s="50" t="s">
        <v>25</v>
      </c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6"/>
    </row>
    <row r="64" spans="1:41" ht="14.45" customHeight="1">
      <c r="A64" s="268"/>
      <c r="B64" s="269"/>
      <c r="C64" s="269"/>
      <c r="D64" s="270"/>
      <c r="E64" s="271"/>
      <c r="F64" s="272"/>
      <c r="G64" s="273"/>
      <c r="H64" s="271"/>
      <c r="I64" s="272"/>
      <c r="J64" s="273"/>
      <c r="K64" s="271"/>
      <c r="L64" s="272"/>
      <c r="M64" s="273"/>
      <c r="N64" s="271"/>
      <c r="O64" s="272"/>
      <c r="P64" s="272"/>
      <c r="Q64" s="273"/>
      <c r="R64" s="268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70"/>
    </row>
    <row r="65" spans="1:44" ht="14.45" customHeight="1">
      <c r="A65" s="44" t="s">
        <v>76</v>
      </c>
      <c r="B65" s="154"/>
      <c r="C65" s="154"/>
      <c r="D65" s="155"/>
      <c r="E65" s="62"/>
      <c r="F65" s="63"/>
      <c r="G65" s="64"/>
      <c r="H65" s="62"/>
      <c r="I65" s="63"/>
      <c r="J65" s="64"/>
      <c r="K65" s="68">
        <f>E65*H65</f>
        <v>0</v>
      </c>
      <c r="L65" s="69"/>
      <c r="M65" s="69"/>
      <c r="N65" s="145" t="s">
        <v>73</v>
      </c>
      <c r="O65" s="146"/>
      <c r="P65" s="147"/>
      <c r="Q65" s="148"/>
      <c r="R65" s="180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7"/>
    </row>
    <row r="66" spans="1:44" ht="14.45" customHeight="1">
      <c r="A66" s="276"/>
      <c r="B66" s="277"/>
      <c r="C66" s="277"/>
      <c r="D66" s="278"/>
      <c r="E66" s="367"/>
      <c r="F66" s="368"/>
      <c r="G66" s="369"/>
      <c r="H66" s="367"/>
      <c r="I66" s="368"/>
      <c r="J66" s="369"/>
      <c r="K66" s="370"/>
      <c r="L66" s="371"/>
      <c r="M66" s="371"/>
      <c r="N66" s="343"/>
      <c r="O66" s="344"/>
      <c r="P66" s="344"/>
      <c r="Q66" s="345"/>
      <c r="R66" s="183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9"/>
    </row>
    <row r="67" spans="1:44" ht="14.45" customHeight="1">
      <c r="A67" s="192" t="s">
        <v>60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4">
        <f>K65</f>
        <v>0</v>
      </c>
      <c r="L67" s="194"/>
      <c r="M67" s="195"/>
      <c r="N67" s="196" t="s">
        <v>13</v>
      </c>
      <c r="O67" s="80"/>
      <c r="P67" s="80"/>
      <c r="Q67" s="80"/>
      <c r="R67" s="350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9"/>
      <c r="AI67"/>
      <c r="AJ67"/>
      <c r="AK67"/>
      <c r="AL67"/>
      <c r="AM67"/>
      <c r="AN67"/>
      <c r="AO67"/>
      <c r="AP67"/>
      <c r="AQ67"/>
      <c r="AR67"/>
    </row>
    <row r="68" spans="1:44" ht="14.45" customHeight="1">
      <c r="A68" s="192" t="s">
        <v>77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7">
        <f>SUM(K67,K61,O54,O37)</f>
        <v>38.5</v>
      </c>
      <c r="L68" s="197"/>
      <c r="M68" s="198"/>
      <c r="N68" s="176" t="s">
        <v>13</v>
      </c>
      <c r="O68" s="265"/>
      <c r="P68" s="265"/>
      <c r="Q68" s="307"/>
      <c r="R68" s="351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3"/>
      <c r="AK68"/>
      <c r="AL68"/>
      <c r="AM68"/>
      <c r="AN68"/>
      <c r="AO68"/>
      <c r="AP68"/>
      <c r="AQ68"/>
      <c r="AR68"/>
    </row>
    <row r="69" spans="1:44" ht="14.45" customHeight="1">
      <c r="N69" s="37" t="str">
        <f>IF(AND(AD5&gt;0,K68&gt;AB10),"要介護1～4は介護上乗せ不可","")</f>
        <v>要介護1～4は介護上乗せ不可</v>
      </c>
      <c r="O69" s="355"/>
      <c r="P69" s="355"/>
      <c r="Q69" s="355"/>
      <c r="AK69"/>
      <c r="AL69"/>
      <c r="AM69"/>
      <c r="AN69"/>
      <c r="AO69"/>
      <c r="AP69"/>
      <c r="AQ69"/>
      <c r="AR69"/>
    </row>
    <row r="70" spans="1:44" ht="20.100000000000001" customHeight="1"/>
    <row r="71" spans="1:44" ht="20.100000000000001" customHeight="1"/>
    <row r="72" spans="1:44" ht="20.100000000000001" customHeight="1"/>
    <row r="73" spans="1:44" ht="20.100000000000001" customHeight="1"/>
    <row r="74" spans="1:44" ht="20.100000000000001" customHeight="1"/>
    <row r="75" spans="1:44" ht="20.100000000000001" customHeight="1"/>
    <row r="76" spans="1:44" ht="20.100000000000001" customHeight="1"/>
    <row r="77" spans="1:44" ht="20.100000000000001" customHeight="1"/>
    <row r="78" spans="1:44" ht="20.100000000000001" customHeight="1"/>
    <row r="79" spans="1:44" ht="20.100000000000001" customHeight="1"/>
    <row r="80" spans="1:44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mergeCells count="329">
    <mergeCell ref="N69:Q69"/>
    <mergeCell ref="A36:N36"/>
    <mergeCell ref="A37:N37"/>
    <mergeCell ref="N14:N15"/>
    <mergeCell ref="N39:N40"/>
    <mergeCell ref="A53:N53"/>
    <mergeCell ref="A54:N54"/>
    <mergeCell ref="X16:AE35"/>
    <mergeCell ref="T36:AE36"/>
    <mergeCell ref="T37:AE37"/>
    <mergeCell ref="X44:AE52"/>
    <mergeCell ref="T53:AE53"/>
    <mergeCell ref="T54:AE54"/>
    <mergeCell ref="A62:AE62"/>
    <mergeCell ref="A63:D64"/>
    <mergeCell ref="E63:G64"/>
    <mergeCell ref="H63:J64"/>
    <mergeCell ref="K63:M64"/>
    <mergeCell ref="N63:Q64"/>
    <mergeCell ref="R63:AE64"/>
    <mergeCell ref="A65:D66"/>
    <mergeCell ref="E65:G66"/>
    <mergeCell ref="H65:J66"/>
    <mergeCell ref="K65:M66"/>
    <mergeCell ref="N65:Q66"/>
    <mergeCell ref="R65:AE68"/>
    <mergeCell ref="A67:J67"/>
    <mergeCell ref="K67:M67"/>
    <mergeCell ref="N67:Q67"/>
    <mergeCell ref="A68:J68"/>
    <mergeCell ref="K68:M68"/>
    <mergeCell ref="N68:Q68"/>
    <mergeCell ref="A60:J60"/>
    <mergeCell ref="K60:M60"/>
    <mergeCell ref="N60:Q60"/>
    <mergeCell ref="R60:AC60"/>
    <mergeCell ref="AD60:AE60"/>
    <mergeCell ref="A61:J61"/>
    <mergeCell ref="K61:M61"/>
    <mergeCell ref="N61:Q61"/>
    <mergeCell ref="R61:V61"/>
    <mergeCell ref="W61:X61"/>
    <mergeCell ref="Z61:AD61"/>
    <mergeCell ref="A58:D59"/>
    <mergeCell ref="E58:G59"/>
    <mergeCell ref="H58:J59"/>
    <mergeCell ref="K58:M59"/>
    <mergeCell ref="N58:Q59"/>
    <mergeCell ref="R58:AC58"/>
    <mergeCell ref="AD58:AE58"/>
    <mergeCell ref="R59:AC59"/>
    <mergeCell ref="AD59:AE59"/>
    <mergeCell ref="A51:D52"/>
    <mergeCell ref="E51:G51"/>
    <mergeCell ref="H51:J51"/>
    <mergeCell ref="K51:M51"/>
    <mergeCell ref="O51:Q51"/>
    <mergeCell ref="R51:T51"/>
    <mergeCell ref="U51:W52"/>
    <mergeCell ref="E52:G52"/>
    <mergeCell ref="H52:J52"/>
    <mergeCell ref="K52:M52"/>
    <mergeCell ref="O52:Q52"/>
    <mergeCell ref="R52:T52"/>
    <mergeCell ref="A49:D50"/>
    <mergeCell ref="E49:G49"/>
    <mergeCell ref="H49:J49"/>
    <mergeCell ref="K49:M49"/>
    <mergeCell ref="O49:Q49"/>
    <mergeCell ref="R49:T49"/>
    <mergeCell ref="U49:W50"/>
    <mergeCell ref="E50:G50"/>
    <mergeCell ref="H50:J50"/>
    <mergeCell ref="K50:M50"/>
    <mergeCell ref="O50:Q50"/>
    <mergeCell ref="R50:T50"/>
    <mergeCell ref="A47:D48"/>
    <mergeCell ref="E47:G47"/>
    <mergeCell ref="H47:J47"/>
    <mergeCell ref="K47:M47"/>
    <mergeCell ref="O47:Q47"/>
    <mergeCell ref="R47:T47"/>
    <mergeCell ref="U47:W48"/>
    <mergeCell ref="E48:G48"/>
    <mergeCell ref="H48:J48"/>
    <mergeCell ref="K48:M48"/>
    <mergeCell ref="O48:Q48"/>
    <mergeCell ref="R48:T48"/>
    <mergeCell ref="A45:D46"/>
    <mergeCell ref="E45:G45"/>
    <mergeCell ref="H45:J45"/>
    <mergeCell ref="K45:M45"/>
    <mergeCell ref="O45:Q45"/>
    <mergeCell ref="R45:T45"/>
    <mergeCell ref="U45:W46"/>
    <mergeCell ref="E46:G46"/>
    <mergeCell ref="H46:J46"/>
    <mergeCell ref="K46:M46"/>
    <mergeCell ref="O46:Q46"/>
    <mergeCell ref="R46:T46"/>
    <mergeCell ref="K43:M43"/>
    <mergeCell ref="O43:Q43"/>
    <mergeCell ref="R43:T43"/>
    <mergeCell ref="U43:W44"/>
    <mergeCell ref="E44:G44"/>
    <mergeCell ref="H44:J44"/>
    <mergeCell ref="K44:M44"/>
    <mergeCell ref="O44:Q44"/>
    <mergeCell ref="R44:T44"/>
    <mergeCell ref="A39:D40"/>
    <mergeCell ref="E39:G40"/>
    <mergeCell ref="H39:J40"/>
    <mergeCell ref="K39:M40"/>
    <mergeCell ref="O39:Q40"/>
    <mergeCell ref="R39:T40"/>
    <mergeCell ref="U39:W40"/>
    <mergeCell ref="X39:AE40"/>
    <mergeCell ref="A41:D42"/>
    <mergeCell ref="E41:G41"/>
    <mergeCell ref="H41:J41"/>
    <mergeCell ref="K41:M41"/>
    <mergeCell ref="O41:Q41"/>
    <mergeCell ref="R41:T41"/>
    <mergeCell ref="U41:W42"/>
    <mergeCell ref="X41:AE43"/>
    <mergeCell ref="E42:G42"/>
    <mergeCell ref="H42:J42"/>
    <mergeCell ref="K42:M42"/>
    <mergeCell ref="O42:Q42"/>
    <mergeCell ref="R42:T42"/>
    <mergeCell ref="A43:D44"/>
    <mergeCell ref="E43:G43"/>
    <mergeCell ref="H43:J43"/>
    <mergeCell ref="K34:M34"/>
    <mergeCell ref="O34:Q34"/>
    <mergeCell ref="R34:T34"/>
    <mergeCell ref="U34:W35"/>
    <mergeCell ref="E35:G35"/>
    <mergeCell ref="H35:J35"/>
    <mergeCell ref="K35:M35"/>
    <mergeCell ref="O35:Q35"/>
    <mergeCell ref="R35:T35"/>
    <mergeCell ref="A11:G12"/>
    <mergeCell ref="A13:AE13"/>
    <mergeCell ref="A14:D15"/>
    <mergeCell ref="E14:G15"/>
    <mergeCell ref="H14:J15"/>
    <mergeCell ref="K14:M15"/>
    <mergeCell ref="O14:Q15"/>
    <mergeCell ref="R14:T15"/>
    <mergeCell ref="U14:W15"/>
    <mergeCell ref="X14:AE15"/>
    <mergeCell ref="AO6:AP6"/>
    <mergeCell ref="AQ6:AR6"/>
    <mergeCell ref="F7:X7"/>
    <mergeCell ref="AI7:AN7"/>
    <mergeCell ref="AO7:AP7"/>
    <mergeCell ref="AQ7:AR7"/>
    <mergeCell ref="F8:X8"/>
    <mergeCell ref="AI8:AN8"/>
    <mergeCell ref="AO8:AP8"/>
    <mergeCell ref="AQ8:AR8"/>
    <mergeCell ref="AO3:AP3"/>
    <mergeCell ref="AQ3:AR3"/>
    <mergeCell ref="A4:D4"/>
    <mergeCell ref="E4:J4"/>
    <mergeCell ref="K4:O4"/>
    <mergeCell ref="P4:S4"/>
    <mergeCell ref="Z4:AB4"/>
    <mergeCell ref="AC4:AD4"/>
    <mergeCell ref="A5:D5"/>
    <mergeCell ref="E5:J5"/>
    <mergeCell ref="K5:O5"/>
    <mergeCell ref="P5:U5"/>
    <mergeCell ref="V5:Y5"/>
    <mergeCell ref="Z5:AC5"/>
    <mergeCell ref="AD5:AE5"/>
    <mergeCell ref="AH5:AH7"/>
    <mergeCell ref="AI5:AN5"/>
    <mergeCell ref="AO5:AP5"/>
    <mergeCell ref="AQ5:AR5"/>
    <mergeCell ref="A6:D8"/>
    <mergeCell ref="F6:X6"/>
    <mergeCell ref="Z6:AB8"/>
    <mergeCell ref="AC6:AE8"/>
    <mergeCell ref="AI6:AN6"/>
    <mergeCell ref="A1:AE1"/>
    <mergeCell ref="A2:G3"/>
    <mergeCell ref="A9:D9"/>
    <mergeCell ref="E9:G9"/>
    <mergeCell ref="H9:J9"/>
    <mergeCell ref="K9:AE9"/>
    <mergeCell ref="A10:D10"/>
    <mergeCell ref="E10:I10"/>
    <mergeCell ref="J10:K10"/>
    <mergeCell ref="L10:M10"/>
    <mergeCell ref="N10:R10"/>
    <mergeCell ref="S10:T10"/>
    <mergeCell ref="U10:V10"/>
    <mergeCell ref="W10:AA10"/>
    <mergeCell ref="AB10:AC10"/>
    <mergeCell ref="AD10:AE10"/>
    <mergeCell ref="O18:Q18"/>
    <mergeCell ref="A16:D17"/>
    <mergeCell ref="A18:D19"/>
    <mergeCell ref="E18:G18"/>
    <mergeCell ref="H18:J18"/>
    <mergeCell ref="K18:M18"/>
    <mergeCell ref="R18:T18"/>
    <mergeCell ref="U18:W19"/>
    <mergeCell ref="E19:G19"/>
    <mergeCell ref="H19:J19"/>
    <mergeCell ref="K19:M19"/>
    <mergeCell ref="E16:G16"/>
    <mergeCell ref="H16:J16"/>
    <mergeCell ref="K16:M16"/>
    <mergeCell ref="O16:Q16"/>
    <mergeCell ref="R16:T16"/>
    <mergeCell ref="U16:W17"/>
    <mergeCell ref="E17:G17"/>
    <mergeCell ref="H17:J17"/>
    <mergeCell ref="K17:M17"/>
    <mergeCell ref="O17:Q17"/>
    <mergeCell ref="R17:T17"/>
    <mergeCell ref="O20:Q20"/>
    <mergeCell ref="O19:Q19"/>
    <mergeCell ref="R19:T19"/>
    <mergeCell ref="A20:D21"/>
    <mergeCell ref="E20:G20"/>
    <mergeCell ref="H20:J20"/>
    <mergeCell ref="K20:M20"/>
    <mergeCell ref="R20:T20"/>
    <mergeCell ref="U20:W21"/>
    <mergeCell ref="E21:G21"/>
    <mergeCell ref="H21:J21"/>
    <mergeCell ref="K21:M21"/>
    <mergeCell ref="O22:Q22"/>
    <mergeCell ref="O21:Q21"/>
    <mergeCell ref="R21:T21"/>
    <mergeCell ref="A22:D23"/>
    <mergeCell ref="E22:G22"/>
    <mergeCell ref="H22:J22"/>
    <mergeCell ref="K22:M22"/>
    <mergeCell ref="R22:T22"/>
    <mergeCell ref="U22:W23"/>
    <mergeCell ref="E23:G23"/>
    <mergeCell ref="H23:J23"/>
    <mergeCell ref="K23:M23"/>
    <mergeCell ref="O24:Q24"/>
    <mergeCell ref="O23:Q23"/>
    <mergeCell ref="R23:T23"/>
    <mergeCell ref="A24:D25"/>
    <mergeCell ref="E24:G24"/>
    <mergeCell ref="H24:J24"/>
    <mergeCell ref="K24:M24"/>
    <mergeCell ref="R24:T24"/>
    <mergeCell ref="U24:W25"/>
    <mergeCell ref="E25:G25"/>
    <mergeCell ref="H25:J25"/>
    <mergeCell ref="K25:M25"/>
    <mergeCell ref="O26:Q26"/>
    <mergeCell ref="O25:Q25"/>
    <mergeCell ref="R25:T25"/>
    <mergeCell ref="A26:D27"/>
    <mergeCell ref="E26:G26"/>
    <mergeCell ref="H26:J26"/>
    <mergeCell ref="K26:M26"/>
    <mergeCell ref="R26:T26"/>
    <mergeCell ref="U26:W27"/>
    <mergeCell ref="E27:G27"/>
    <mergeCell ref="H27:J27"/>
    <mergeCell ref="K27:M27"/>
    <mergeCell ref="O28:Q28"/>
    <mergeCell ref="O27:Q27"/>
    <mergeCell ref="R27:T27"/>
    <mergeCell ref="A28:D29"/>
    <mergeCell ref="E28:G28"/>
    <mergeCell ref="H28:J28"/>
    <mergeCell ref="K28:M28"/>
    <mergeCell ref="R28:T28"/>
    <mergeCell ref="U28:W29"/>
    <mergeCell ref="E29:G29"/>
    <mergeCell ref="H29:J29"/>
    <mergeCell ref="K29:M29"/>
    <mergeCell ref="O30:Q30"/>
    <mergeCell ref="O29:Q29"/>
    <mergeCell ref="R29:T29"/>
    <mergeCell ref="A30:D31"/>
    <mergeCell ref="E30:G30"/>
    <mergeCell ref="H30:J30"/>
    <mergeCell ref="K30:M30"/>
    <mergeCell ref="R30:T30"/>
    <mergeCell ref="U30:W31"/>
    <mergeCell ref="E31:G31"/>
    <mergeCell ref="H31:J31"/>
    <mergeCell ref="K31:M31"/>
    <mergeCell ref="O32:Q32"/>
    <mergeCell ref="O31:Q31"/>
    <mergeCell ref="R31:T31"/>
    <mergeCell ref="A32:D33"/>
    <mergeCell ref="E32:G32"/>
    <mergeCell ref="H32:J32"/>
    <mergeCell ref="K32:M32"/>
    <mergeCell ref="O53:Q53"/>
    <mergeCell ref="R53:S53"/>
    <mergeCell ref="O36:Q36"/>
    <mergeCell ref="R36:S36"/>
    <mergeCell ref="O37:Q37"/>
    <mergeCell ref="R37:S37"/>
    <mergeCell ref="A38:AE38"/>
    <mergeCell ref="R32:T32"/>
    <mergeCell ref="U32:W33"/>
    <mergeCell ref="E33:G33"/>
    <mergeCell ref="H33:J33"/>
    <mergeCell ref="K33:M33"/>
    <mergeCell ref="O33:Q33"/>
    <mergeCell ref="R33:T33"/>
    <mergeCell ref="A34:D35"/>
    <mergeCell ref="E34:G34"/>
    <mergeCell ref="H34:J34"/>
    <mergeCell ref="O54:Q54"/>
    <mergeCell ref="R54:S54"/>
    <mergeCell ref="A55:AE55"/>
    <mergeCell ref="A56:D57"/>
    <mergeCell ref="E56:G57"/>
    <mergeCell ref="H56:J57"/>
    <mergeCell ref="K56:M57"/>
    <mergeCell ref="N56:Q57"/>
    <mergeCell ref="R56:AE57"/>
  </mergeCells>
  <phoneticPr fontId="1"/>
  <conditionalFormatting sqref="O37:Q37">
    <cfRule type="expression" dxfId="7" priority="2">
      <formula>$J$10&lt;$O$36+$O$37</formula>
    </cfRule>
    <cfRule type="cellIs" dxfId="6" priority="7" operator="greaterThan">
      <formula>$J$10</formula>
    </cfRule>
    <cfRule type="cellIs" dxfId="5" priority="8" operator="greaterThan">
      <formula>$J$10</formula>
    </cfRule>
  </conditionalFormatting>
  <conditionalFormatting sqref="O54:Q54">
    <cfRule type="cellIs" dxfId="4" priority="6" operator="greaterThan">
      <formula>$S$10</formula>
    </cfRule>
  </conditionalFormatting>
  <conditionalFormatting sqref="K68:M68">
    <cfRule type="cellIs" dxfId="3" priority="5" operator="greaterThan">
      <formula>$AB$10</formula>
    </cfRule>
  </conditionalFormatting>
  <conditionalFormatting sqref="O37:Q37">
    <cfRule type="cellIs" dxfId="2" priority="3" operator="greaterThan">
      <formula>$J$10&gt;$O$36+$O$37</formula>
    </cfRule>
    <cfRule type="cellIs" dxfId="1" priority="4" operator="greaterThan">
      <formula>$J$10&lt;$O$36+$O$37</formula>
    </cfRule>
  </conditionalFormatting>
  <conditionalFormatting sqref="O54:Q54">
    <cfRule type="expression" dxfId="0" priority="1">
      <formula>$S$10&lt;$O$53+$O$54</formula>
    </cfRule>
  </conditionalFormatting>
  <pageMargins left="0.98425196850393704" right="0.39370078740157483" top="0.78740157480314965" bottom="0.19685039370078741" header="0.31496062992125984" footer="0.31496062992125984"/>
  <pageSetup paperSize="9" scale="85" orientation="portrait" r:id="rId1"/>
  <headerFooter>
    <oddHeader xml:space="preserve">&amp;C&amp;"HGP創英角ﾎﾟｯﾌﾟ体,標準"《記載例》&amp;"-,標準"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リスト!$B$7:$D$7</xm:f>
          </x14:formula1>
          <xm:sqref>AC6</xm:sqref>
        </x14:dataValidation>
        <x14:dataValidation type="list" allowBlank="1" showInputMessage="1" showErrorMessage="1">
          <x14:formula1>
            <xm:f>リスト!$B$8:$C$8</xm:f>
          </x14:formula1>
          <xm:sqref>E9:F9</xm:sqref>
        </x14:dataValidation>
        <x14:dataValidation type="list" allowBlank="1" showInputMessage="1" showErrorMessage="1">
          <x14:formula1>
            <xm:f>リスト!$B$41:$B$42</xm:f>
          </x14:formula1>
          <xm:sqref>AD58:AE60</xm:sqref>
        </x14:dataValidation>
        <x14:dataValidation type="list" allowBlank="1" showInputMessage="1" showErrorMessage="1">
          <x14:formula1>
            <xm:f>リスト!$B$3:$I$3</xm:f>
          </x14:formula1>
          <xm:sqref>Z5</xm:sqref>
        </x14:dataValidation>
        <x14:dataValidation type="list" allowBlank="1" showInputMessage="1" showErrorMessage="1">
          <x14:formula1>
            <xm:f>リスト!$B$1:$I$1</xm:f>
          </x14:formula1>
          <xm:sqref>E5:H5</xm:sqref>
        </x14:dataValidation>
        <x14:dataValidation type="list" allowBlank="1" showInputMessage="1" showErrorMessage="1">
          <x14:formula1>
            <xm:f>リスト!$B$4:$F$4</xm:f>
          </x14:formula1>
          <xm:sqref>AD5:AE5</xm:sqref>
        </x14:dataValidation>
        <x14:dataValidation type="list" allowBlank="1" showInputMessage="1" showErrorMessage="1">
          <x14:formula1>
            <xm:f>リスト!$B$2:$C$2</xm:f>
          </x14:formula1>
          <xm:sqref>P5:U5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37" sqref="E37"/>
    </sheetView>
  </sheetViews>
  <sheetFormatPr defaultRowHeight="13.5"/>
  <cols>
    <col min="1" max="1" width="18" customWidth="1"/>
  </cols>
  <sheetData>
    <row r="1" spans="1:9">
      <c r="A1" s="1" t="s">
        <v>1</v>
      </c>
      <c r="B1" s="10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5</v>
      </c>
      <c r="I1" s="1" t="s">
        <v>6</v>
      </c>
    </row>
    <row r="2" spans="1:9">
      <c r="A2" s="1" t="s">
        <v>84</v>
      </c>
      <c r="B2" s="10" t="s">
        <v>85</v>
      </c>
      <c r="C2" s="1" t="s">
        <v>86</v>
      </c>
      <c r="D2" s="8"/>
      <c r="E2" s="9"/>
      <c r="F2" s="9"/>
      <c r="G2" s="9"/>
      <c r="H2" s="9"/>
      <c r="I2" s="9"/>
    </row>
    <row r="3" spans="1:9">
      <c r="A3" s="1" t="s">
        <v>22</v>
      </c>
      <c r="B3" s="15" t="s">
        <v>111</v>
      </c>
      <c r="C3" s="16" t="s">
        <v>112</v>
      </c>
      <c r="D3" s="17" t="s">
        <v>113</v>
      </c>
      <c r="E3" s="17" t="s">
        <v>114</v>
      </c>
    </row>
    <row r="4" spans="1:9">
      <c r="A4" s="1" t="s">
        <v>115</v>
      </c>
      <c r="B4" s="1">
        <v>1</v>
      </c>
      <c r="C4" s="1">
        <v>2</v>
      </c>
      <c r="D4" s="2">
        <v>3</v>
      </c>
      <c r="E4" s="2">
        <v>4</v>
      </c>
      <c r="F4" s="2">
        <v>5</v>
      </c>
    </row>
    <row r="5" spans="1:9">
      <c r="A5" s="14" t="s">
        <v>108</v>
      </c>
      <c r="B5" s="18" t="s">
        <v>109</v>
      </c>
      <c r="C5" s="19" t="s">
        <v>110</v>
      </c>
      <c r="D5" s="13"/>
      <c r="E5" s="13"/>
      <c r="F5" s="13"/>
      <c r="G5" s="13"/>
      <c r="H5" s="13"/>
      <c r="I5" s="13"/>
    </row>
    <row r="6" spans="1:9">
      <c r="A6" s="1" t="s">
        <v>0</v>
      </c>
      <c r="B6" s="1" t="s">
        <v>3</v>
      </c>
      <c r="C6" s="1" t="s">
        <v>4</v>
      </c>
    </row>
    <row r="7" spans="1:9">
      <c r="A7" s="1" t="s">
        <v>9</v>
      </c>
      <c r="B7" s="1" t="s">
        <v>7</v>
      </c>
      <c r="C7" s="1" t="s">
        <v>8</v>
      </c>
      <c r="D7" s="1" t="s">
        <v>28</v>
      </c>
    </row>
    <row r="8" spans="1:9">
      <c r="A8" s="1" t="s">
        <v>37</v>
      </c>
      <c r="B8" s="1" t="s">
        <v>38</v>
      </c>
      <c r="C8" s="1" t="s">
        <v>39</v>
      </c>
    </row>
    <row r="13" spans="1:9">
      <c r="A13" t="s">
        <v>23</v>
      </c>
    </row>
    <row r="14" spans="1:9">
      <c r="A14" s="1"/>
      <c r="B14" s="1" t="s">
        <v>12</v>
      </c>
      <c r="C14" s="1" t="s">
        <v>14</v>
      </c>
      <c r="D14" s="1" t="s">
        <v>15</v>
      </c>
    </row>
    <row r="15" spans="1:9">
      <c r="A15" s="1" t="s">
        <v>16</v>
      </c>
      <c r="B15" s="1">
        <v>10</v>
      </c>
      <c r="C15" s="1">
        <v>12</v>
      </c>
      <c r="D15" s="1">
        <v>0</v>
      </c>
    </row>
    <row r="16" spans="1:9">
      <c r="A16" s="1" t="s">
        <v>17</v>
      </c>
      <c r="B16" s="1">
        <v>15</v>
      </c>
      <c r="C16" s="1">
        <v>15</v>
      </c>
      <c r="D16" s="1">
        <v>0</v>
      </c>
    </row>
    <row r="17" spans="1:10">
      <c r="A17" s="1" t="s">
        <v>18</v>
      </c>
      <c r="B17" s="1">
        <v>20</v>
      </c>
      <c r="C17" s="1">
        <v>25</v>
      </c>
      <c r="D17" s="1">
        <v>0</v>
      </c>
    </row>
    <row r="18" spans="1:10">
      <c r="A18" s="1" t="s">
        <v>19</v>
      </c>
      <c r="B18" s="1">
        <v>30</v>
      </c>
      <c r="C18" s="1">
        <v>35</v>
      </c>
      <c r="D18" s="1">
        <v>150</v>
      </c>
    </row>
    <row r="19" spans="1:10">
      <c r="A19" s="1" t="s">
        <v>20</v>
      </c>
      <c r="B19" s="1">
        <v>45</v>
      </c>
      <c r="C19" s="1">
        <v>45</v>
      </c>
      <c r="D19" s="1">
        <v>200</v>
      </c>
    </row>
    <row r="20" spans="1:10">
      <c r="A20" s="1" t="s">
        <v>21</v>
      </c>
      <c r="B20" s="1">
        <v>75</v>
      </c>
      <c r="C20" s="1">
        <v>75</v>
      </c>
      <c r="D20" s="1">
        <v>250</v>
      </c>
    </row>
    <row r="21" spans="1:10">
      <c r="A21" s="1" t="s">
        <v>5</v>
      </c>
      <c r="B21" s="1">
        <v>25</v>
      </c>
      <c r="C21" s="1">
        <v>0</v>
      </c>
      <c r="D21" s="1"/>
    </row>
    <row r="22" spans="1:10">
      <c r="A22" s="1" t="s">
        <v>6</v>
      </c>
      <c r="B22" s="1">
        <v>0</v>
      </c>
      <c r="C22" s="1">
        <v>0</v>
      </c>
      <c r="D22" s="1"/>
    </row>
    <row r="24" spans="1:10">
      <c r="A24" t="s">
        <v>87</v>
      </c>
      <c r="E24" s="372" t="s">
        <v>103</v>
      </c>
      <c r="F24" s="307"/>
      <c r="G24" s="308" t="s">
        <v>97</v>
      </c>
      <c r="H24" s="308"/>
      <c r="I24" s="1" t="e">
        <f>IF(AND(F25=2,F26=0.5),0.5,0)</f>
        <v>#N/A</v>
      </c>
      <c r="J24" s="1">
        <v>0.5</v>
      </c>
    </row>
    <row r="25" spans="1:10">
      <c r="A25" s="1" t="s">
        <v>88</v>
      </c>
      <c r="B25" s="1" t="s">
        <v>89</v>
      </c>
      <c r="E25" s="1" t="s">
        <v>106</v>
      </c>
      <c r="F25" s="1" t="e">
        <f>VLOOKUP('勘案事項整理票（居宅系）'!AC6,A31:B33,2)</f>
        <v>#N/A</v>
      </c>
      <c r="G25" s="308" t="s">
        <v>98</v>
      </c>
      <c r="H25" s="308"/>
      <c r="I25" s="1" t="e">
        <f>IF(AND(F25=1.5,F26=0.5),0.5,0)</f>
        <v>#N/A</v>
      </c>
      <c r="J25" s="1">
        <v>0.5</v>
      </c>
    </row>
    <row r="26" spans="1:10">
      <c r="A26" s="1" t="s">
        <v>86</v>
      </c>
      <c r="B26" s="12">
        <v>0</v>
      </c>
      <c r="E26" s="1" t="s">
        <v>104</v>
      </c>
      <c r="F26" s="1" t="e">
        <f>VLOOKUP('勘案事項整理票（居宅系）'!P5,リスト!A26:B27,2)</f>
        <v>#N/A</v>
      </c>
      <c r="G26" s="308" t="s">
        <v>99</v>
      </c>
      <c r="H26" s="308"/>
      <c r="I26" s="1" t="e">
        <f>IF(AND(F25=1,F26=0.5),0,0)</f>
        <v>#N/A</v>
      </c>
      <c r="J26" s="1">
        <v>0</v>
      </c>
    </row>
    <row r="27" spans="1:10">
      <c r="A27" s="1" t="s">
        <v>85</v>
      </c>
      <c r="B27" s="12">
        <v>0.5</v>
      </c>
      <c r="E27" s="1"/>
      <c r="F27" s="1"/>
      <c r="G27" s="308" t="s">
        <v>100</v>
      </c>
      <c r="H27" s="308"/>
      <c r="I27" s="1" t="e">
        <f>IF(AND(F25=2,F26=0),0,0)</f>
        <v>#N/A</v>
      </c>
      <c r="J27" s="1">
        <v>0</v>
      </c>
    </row>
    <row r="28" spans="1:10">
      <c r="E28" s="1"/>
      <c r="F28" s="1"/>
      <c r="G28" s="308" t="s">
        <v>101</v>
      </c>
      <c r="H28" s="308"/>
      <c r="I28" s="1" t="e">
        <f>IF(AND(F25=1.5,F26=0),0,0)</f>
        <v>#N/A</v>
      </c>
      <c r="J28" s="1">
        <v>0</v>
      </c>
    </row>
    <row r="29" spans="1:10">
      <c r="A29" t="s">
        <v>29</v>
      </c>
      <c r="E29" s="1"/>
      <c r="F29" s="1"/>
      <c r="G29" s="308" t="s">
        <v>102</v>
      </c>
      <c r="H29" s="308"/>
      <c r="I29" s="1" t="e">
        <f>IF(AND(F25=1,F26=0),0,0)</f>
        <v>#N/A</v>
      </c>
      <c r="J29" s="1">
        <v>0</v>
      </c>
    </row>
    <row r="30" spans="1:10">
      <c r="A30" s="1" t="s">
        <v>2</v>
      </c>
      <c r="B30" s="1" t="s">
        <v>24</v>
      </c>
      <c r="E30" s="373" t="s">
        <v>105</v>
      </c>
      <c r="F30" s="305"/>
      <c r="G30" s="305"/>
      <c r="H30" s="354"/>
      <c r="I30" s="1" t="e">
        <f>SUM(I24:I29)</f>
        <v>#N/A</v>
      </c>
      <c r="J30" s="1"/>
    </row>
    <row r="31" spans="1:10">
      <c r="A31" s="1" t="s">
        <v>7</v>
      </c>
      <c r="B31" s="2">
        <v>2</v>
      </c>
    </row>
    <row r="32" spans="1:10">
      <c r="A32" s="1" t="s">
        <v>8</v>
      </c>
      <c r="B32" s="2">
        <v>1.5</v>
      </c>
    </row>
    <row r="33" spans="1:3">
      <c r="A33" s="1" t="s">
        <v>10</v>
      </c>
      <c r="B33" s="2">
        <v>1</v>
      </c>
    </row>
    <row r="35" spans="1:3">
      <c r="A35" t="s">
        <v>30</v>
      </c>
    </row>
    <row r="36" spans="1:3">
      <c r="A36" s="1" t="s">
        <v>2</v>
      </c>
      <c r="B36" s="1" t="s">
        <v>32</v>
      </c>
      <c r="C36" s="1" t="s">
        <v>31</v>
      </c>
    </row>
    <row r="37" spans="1:3">
      <c r="A37" s="1" t="s">
        <v>38</v>
      </c>
      <c r="B37" s="1"/>
      <c r="C37" s="1"/>
    </row>
    <row r="38" spans="1:3">
      <c r="A38" s="1" t="s">
        <v>39</v>
      </c>
      <c r="B38" s="1"/>
      <c r="C38" s="1"/>
    </row>
    <row r="40" spans="1:3">
      <c r="A40" t="s">
        <v>74</v>
      </c>
    </row>
    <row r="41" spans="1:3">
      <c r="A41" s="1" t="s">
        <v>80</v>
      </c>
      <c r="B41" s="1"/>
    </row>
    <row r="42" spans="1:3">
      <c r="A42" s="1" t="s">
        <v>81</v>
      </c>
      <c r="B42" s="1"/>
    </row>
  </sheetData>
  <mergeCells count="8">
    <mergeCell ref="G28:H28"/>
    <mergeCell ref="G29:H29"/>
    <mergeCell ref="E24:F24"/>
    <mergeCell ref="E30:H30"/>
    <mergeCell ref="G24:H24"/>
    <mergeCell ref="G25:H25"/>
    <mergeCell ref="G26:H26"/>
    <mergeCell ref="G27:H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勘案事項整理票（居宅系）</vt:lpstr>
      <vt:lpstr>記載例</vt:lpstr>
      <vt:lpstr>リスト</vt:lpstr>
      <vt:lpstr>'勘案事項整理票（居宅系）'!Print_Area</vt:lpstr>
      <vt:lpstr>記載例!Print_Area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a102700</dc:creator>
  <cp:lastModifiedBy>01453</cp:lastModifiedBy>
  <cp:lastPrinted>2017-09-25T02:46:58Z</cp:lastPrinted>
  <dcterms:created xsi:type="dcterms:W3CDTF">2016-08-04T07:08:15Z</dcterms:created>
  <dcterms:modified xsi:type="dcterms:W3CDTF">2018-03-28T10:57:46Z</dcterms:modified>
</cp:coreProperties>
</file>